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w Folder\My Documents\bidding (จ้าง)\BOQ (ใหม่)\จ้างปรับปรุงห้องเจาะเลือด\"/>
    </mc:Choice>
  </mc:AlternateContent>
  <bookViews>
    <workbookView xWindow="0" yWindow="0" windowWidth="24000" windowHeight="9540" activeTab="4"/>
  </bookViews>
  <sheets>
    <sheet name="ปร.4 (ก)" sheetId="4" r:id="rId1"/>
    <sheet name="ปร.4 (ข)" sheetId="9" r:id="rId2"/>
    <sheet name="ปร.5 (ก)" sheetId="6" r:id="rId3"/>
    <sheet name="ปร.5 (ข)" sheetId="11" r:id="rId4"/>
    <sheet name="ปร.6" sheetId="8" r:id="rId5"/>
  </sheets>
  <externalReferences>
    <externalReference r:id="rId6"/>
  </externalReferences>
  <definedNames>
    <definedName name="_xlnm.Print_Area" localSheetId="0">'ปร.4 (ก)'!$A$1:$J$293</definedName>
    <definedName name="_xlnm.Print_Area" localSheetId="1">'ปร.4 (ข)'!$A$1:$J$27</definedName>
    <definedName name="_xlnm.Print_Titles" localSheetId="0">'ปร.4 (ก)'!$1:$8</definedName>
    <definedName name="_xlnm.Print_Titles" localSheetId="1">'ปร.4 (ข)'!$1:$6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1" l="1"/>
  <c r="C13" i="11"/>
  <c r="H23" i="9" l="1"/>
  <c r="F23" i="9"/>
  <c r="H22" i="9"/>
  <c r="F22" i="9"/>
  <c r="H21" i="9"/>
  <c r="F21" i="9"/>
  <c r="H20" i="9"/>
  <c r="H25" i="9" s="1"/>
  <c r="F20" i="9"/>
  <c r="F25" i="9" s="1"/>
  <c r="H15" i="9"/>
  <c r="F15" i="9"/>
  <c r="H14" i="9"/>
  <c r="F14" i="9"/>
  <c r="H13" i="9"/>
  <c r="F13" i="9"/>
  <c r="H12" i="9"/>
  <c r="F12" i="9"/>
  <c r="H11" i="9"/>
  <c r="H17" i="9" s="1"/>
  <c r="F11" i="9"/>
  <c r="H219" i="4"/>
  <c r="F219" i="4"/>
  <c r="H260" i="4"/>
  <c r="F260" i="4"/>
  <c r="H259" i="4"/>
  <c r="F259" i="4"/>
  <c r="H258" i="4"/>
  <c r="F258" i="4"/>
  <c r="H257" i="4"/>
  <c r="H262" i="4" s="1"/>
  <c r="F257" i="4"/>
  <c r="F262" i="4" s="1"/>
  <c r="H289" i="4"/>
  <c r="F289" i="4"/>
  <c r="H288" i="4"/>
  <c r="H291" i="4" s="1"/>
  <c r="F288" i="4"/>
  <c r="H287" i="4"/>
  <c r="F287" i="4"/>
  <c r="H286" i="4"/>
  <c r="F286" i="4"/>
  <c r="H281" i="4"/>
  <c r="F281" i="4"/>
  <c r="H280" i="4"/>
  <c r="F280" i="4"/>
  <c r="H279" i="4"/>
  <c r="F279" i="4"/>
  <c r="H278" i="4"/>
  <c r="F278" i="4"/>
  <c r="H277" i="4"/>
  <c r="H283" i="4" s="1"/>
  <c r="F277" i="4"/>
  <c r="I11" i="9" l="1"/>
  <c r="I13" i="9"/>
  <c r="I14" i="9"/>
  <c r="I22" i="9"/>
  <c r="I23" i="9"/>
  <c r="F17" i="9"/>
  <c r="I21" i="9"/>
  <c r="I15" i="9"/>
  <c r="I12" i="9"/>
  <c r="I20" i="9"/>
  <c r="H293" i="4"/>
  <c r="D18" i="6" s="1"/>
  <c r="I219" i="4"/>
  <c r="I258" i="4"/>
  <c r="I259" i="4"/>
  <c r="I260" i="4"/>
  <c r="I257" i="4"/>
  <c r="I277" i="4"/>
  <c r="F283" i="4"/>
  <c r="I279" i="4"/>
  <c r="I280" i="4"/>
  <c r="I281" i="4"/>
  <c r="I286" i="4"/>
  <c r="I287" i="4"/>
  <c r="I288" i="4"/>
  <c r="F291" i="4"/>
  <c r="I278" i="4"/>
  <c r="I289" i="4"/>
  <c r="I17" i="9" l="1"/>
  <c r="I25" i="9"/>
  <c r="F293" i="4"/>
  <c r="C18" i="6" s="1"/>
  <c r="E18" i="6" s="1"/>
  <c r="I262" i="4"/>
  <c r="I291" i="4"/>
  <c r="I283" i="4"/>
  <c r="F266" i="4"/>
  <c r="H266" i="4"/>
  <c r="F267" i="4"/>
  <c r="H267" i="4"/>
  <c r="H250" i="4"/>
  <c r="F250" i="4"/>
  <c r="H249" i="4"/>
  <c r="F249" i="4"/>
  <c r="H248" i="4"/>
  <c r="F248" i="4"/>
  <c r="I293" i="4" l="1"/>
  <c r="H269" i="4"/>
  <c r="F269" i="4"/>
  <c r="I267" i="4"/>
  <c r="F252" i="4"/>
  <c r="I249" i="4"/>
  <c r="I250" i="4"/>
  <c r="I266" i="4"/>
  <c r="I269" i="4" s="1"/>
  <c r="H252" i="4"/>
  <c r="I248" i="4"/>
  <c r="I252" i="4" l="1"/>
  <c r="H242" i="4" l="1"/>
  <c r="F242" i="4"/>
  <c r="H241" i="4"/>
  <c r="F241" i="4"/>
  <c r="H240" i="4"/>
  <c r="F240" i="4"/>
  <c r="H239" i="4"/>
  <c r="F239" i="4"/>
  <c r="H238" i="4"/>
  <c r="H244" i="4" s="1"/>
  <c r="F238" i="4"/>
  <c r="F230" i="4"/>
  <c r="H230" i="4"/>
  <c r="F231" i="4"/>
  <c r="H231" i="4"/>
  <c r="F232" i="4"/>
  <c r="H232" i="4"/>
  <c r="H229" i="4"/>
  <c r="F229" i="4"/>
  <c r="H228" i="4"/>
  <c r="F228" i="4"/>
  <c r="F234" i="4" l="1"/>
  <c r="I232" i="4"/>
  <c r="I231" i="4"/>
  <c r="I238" i="4"/>
  <c r="I240" i="4"/>
  <c r="I241" i="4"/>
  <c r="I242" i="4"/>
  <c r="F244" i="4"/>
  <c r="H234" i="4"/>
  <c r="I239" i="4"/>
  <c r="I230" i="4"/>
  <c r="I228" i="4"/>
  <c r="I229" i="4"/>
  <c r="H223" i="4"/>
  <c r="F223" i="4"/>
  <c r="H222" i="4"/>
  <c r="F222" i="4"/>
  <c r="F205" i="4"/>
  <c r="H205" i="4"/>
  <c r="F162" i="4"/>
  <c r="H164" i="4"/>
  <c r="F164" i="4"/>
  <c r="H163" i="4"/>
  <c r="F163" i="4"/>
  <c r="H162" i="4"/>
  <c r="H166" i="4" s="1"/>
  <c r="F166" i="4"/>
  <c r="I244" i="4" l="1"/>
  <c r="I222" i="4"/>
  <c r="I223" i="4"/>
  <c r="I234" i="4"/>
  <c r="I205" i="4"/>
  <c r="I163" i="4"/>
  <c r="I164" i="4"/>
  <c r="I162" i="4"/>
  <c r="I166" i="4" l="1"/>
  <c r="F204" i="4" l="1"/>
  <c r="H204" i="4"/>
  <c r="H221" i="4"/>
  <c r="F221" i="4"/>
  <c r="H220" i="4"/>
  <c r="F220" i="4"/>
  <c r="F225" i="4" s="1"/>
  <c r="I221" i="4" l="1"/>
  <c r="I204" i="4"/>
  <c r="H225" i="4"/>
  <c r="I220" i="4"/>
  <c r="I225" i="4" l="1"/>
  <c r="F153" i="4"/>
  <c r="H153" i="4"/>
  <c r="I153" i="4" l="1"/>
  <c r="H157" i="4"/>
  <c r="F157" i="4"/>
  <c r="H156" i="4"/>
  <c r="F156" i="4"/>
  <c r="H155" i="4"/>
  <c r="F155" i="4"/>
  <c r="H154" i="4"/>
  <c r="F154" i="4"/>
  <c r="H152" i="4"/>
  <c r="F152" i="4"/>
  <c r="H151" i="4"/>
  <c r="H159" i="4" s="1"/>
  <c r="F151" i="4"/>
  <c r="F159" i="4" s="1"/>
  <c r="I152" i="4" l="1"/>
  <c r="I154" i="4"/>
  <c r="I155" i="4"/>
  <c r="I156" i="4"/>
  <c r="I157" i="4"/>
  <c r="I151" i="4"/>
  <c r="I159" i="4" l="1"/>
  <c r="H184" i="4"/>
  <c r="F184" i="4"/>
  <c r="H183" i="4"/>
  <c r="F183" i="4"/>
  <c r="H182" i="4"/>
  <c r="F182" i="4"/>
  <c r="H213" i="4"/>
  <c r="F213" i="4"/>
  <c r="H212" i="4"/>
  <c r="F212" i="4"/>
  <c r="H211" i="4"/>
  <c r="F211" i="4"/>
  <c r="H210" i="4"/>
  <c r="F210" i="4"/>
  <c r="F215" i="4" s="1"/>
  <c r="H203" i="4"/>
  <c r="F203" i="4"/>
  <c r="H202" i="4"/>
  <c r="F202" i="4"/>
  <c r="H201" i="4"/>
  <c r="H207" i="4" s="1"/>
  <c r="F201" i="4"/>
  <c r="F207" i="4" s="1"/>
  <c r="F272" i="4" s="1"/>
  <c r="C17" i="6" s="1"/>
  <c r="H181" i="4"/>
  <c r="F181" i="4"/>
  <c r="H172" i="4"/>
  <c r="F172" i="4"/>
  <c r="H171" i="4"/>
  <c r="F171" i="4"/>
  <c r="H170" i="4"/>
  <c r="H174" i="4" s="1"/>
  <c r="D16" i="6" s="1"/>
  <c r="F170" i="4"/>
  <c r="F174" i="4" s="1"/>
  <c r="C16" i="6" s="1"/>
  <c r="H145" i="4"/>
  <c r="F145" i="4"/>
  <c r="H144" i="4"/>
  <c r="H148" i="4" s="1"/>
  <c r="F144" i="4"/>
  <c r="F148" i="4" s="1"/>
  <c r="H137" i="4"/>
  <c r="H139" i="4" s="1"/>
  <c r="F137" i="4"/>
  <c r="H272" i="4" l="1"/>
  <c r="D17" i="6" s="1"/>
  <c r="F186" i="4"/>
  <c r="H188" i="4" s="1"/>
  <c r="I137" i="4"/>
  <c r="I139" i="4" s="1"/>
  <c r="I145" i="4"/>
  <c r="I171" i="4"/>
  <c r="I172" i="4"/>
  <c r="I202" i="4"/>
  <c r="I203" i="4"/>
  <c r="I210" i="4"/>
  <c r="I211" i="4"/>
  <c r="I212" i="4"/>
  <c r="I213" i="4"/>
  <c r="I182" i="4"/>
  <c r="I183" i="4"/>
  <c r="I184" i="4"/>
  <c r="F139" i="4"/>
  <c r="H186" i="4"/>
  <c r="H215" i="4"/>
  <c r="I144" i="4"/>
  <c r="I181" i="4"/>
  <c r="I170" i="4"/>
  <c r="I201" i="4"/>
  <c r="I188" i="4" l="1"/>
  <c r="F188" i="4"/>
  <c r="I174" i="4"/>
  <c r="I186" i="4"/>
  <c r="I207" i="4"/>
  <c r="I215" i="4"/>
  <c r="I148" i="4"/>
  <c r="I272" i="4" l="1"/>
  <c r="H116" i="4"/>
  <c r="F116" i="4"/>
  <c r="H110" i="4"/>
  <c r="F110" i="4"/>
  <c r="H109" i="4"/>
  <c r="F109" i="4"/>
  <c r="H108" i="4"/>
  <c r="F108" i="4"/>
  <c r="H107" i="4"/>
  <c r="F107" i="4"/>
  <c r="H106" i="4"/>
  <c r="F106" i="4"/>
  <c r="H105" i="4"/>
  <c r="H113" i="4" s="1"/>
  <c r="F105" i="4"/>
  <c r="F113" i="4" s="1"/>
  <c r="H118" i="4" l="1"/>
  <c r="I106" i="4"/>
  <c r="I107" i="4"/>
  <c r="I108" i="4"/>
  <c r="I109" i="4"/>
  <c r="I110" i="4"/>
  <c r="I116" i="4"/>
  <c r="F118" i="4"/>
  <c r="I105" i="4"/>
  <c r="H58" i="4"/>
  <c r="F58" i="4"/>
  <c r="I113" i="4" l="1"/>
  <c r="I118" i="4" s="1"/>
  <c r="I58" i="4"/>
  <c r="H132" i="4"/>
  <c r="F132" i="4"/>
  <c r="H131" i="4"/>
  <c r="F131" i="4"/>
  <c r="H130" i="4"/>
  <c r="F130" i="4"/>
  <c r="H129" i="4"/>
  <c r="F129" i="4"/>
  <c r="H128" i="4"/>
  <c r="F128" i="4"/>
  <c r="H127" i="4"/>
  <c r="F127" i="4"/>
  <c r="H126" i="4"/>
  <c r="F126" i="4"/>
  <c r="H125" i="4"/>
  <c r="F125" i="4"/>
  <c r="H124" i="4"/>
  <c r="F124" i="4"/>
  <c r="F134" i="4" s="1"/>
  <c r="H101" i="4"/>
  <c r="F101" i="4"/>
  <c r="H100" i="4"/>
  <c r="F100" i="4"/>
  <c r="H99" i="4"/>
  <c r="F99" i="4"/>
  <c r="H98" i="4"/>
  <c r="F98" i="4"/>
  <c r="H97" i="4"/>
  <c r="F97" i="4"/>
  <c r="H96" i="4"/>
  <c r="F96" i="4"/>
  <c r="H95" i="4"/>
  <c r="F95" i="4"/>
  <c r="H94" i="4"/>
  <c r="F94" i="4"/>
  <c r="H93" i="4"/>
  <c r="F93" i="4"/>
  <c r="H92" i="4"/>
  <c r="H103" i="4" s="1"/>
  <c r="F92" i="4"/>
  <c r="F103" i="4" s="1"/>
  <c r="H86" i="4"/>
  <c r="H89" i="4" s="1"/>
  <c r="F86" i="4"/>
  <c r="F89" i="4" s="1"/>
  <c r="F77" i="4"/>
  <c r="H77" i="4"/>
  <c r="F78" i="4"/>
  <c r="H78" i="4"/>
  <c r="F79" i="4"/>
  <c r="H79" i="4"/>
  <c r="F80" i="4"/>
  <c r="H80" i="4"/>
  <c r="F76" i="4"/>
  <c r="H76" i="4"/>
  <c r="H75" i="4"/>
  <c r="F75" i="4"/>
  <c r="H74" i="4"/>
  <c r="F74" i="4"/>
  <c r="H73" i="4"/>
  <c r="F73" i="4"/>
  <c r="H72" i="4"/>
  <c r="F72" i="4"/>
  <c r="H71" i="4"/>
  <c r="F71" i="4"/>
  <c r="H70" i="4"/>
  <c r="F70" i="4"/>
  <c r="H69" i="4"/>
  <c r="F69" i="4"/>
  <c r="H68" i="4"/>
  <c r="F68" i="4"/>
  <c r="H67" i="4"/>
  <c r="F67" i="4"/>
  <c r="H61" i="4"/>
  <c r="F61" i="4"/>
  <c r="H60" i="4"/>
  <c r="F60" i="4"/>
  <c r="H56" i="4"/>
  <c r="F56" i="4"/>
  <c r="H55" i="4"/>
  <c r="F55" i="4"/>
  <c r="F64" i="4" s="1"/>
  <c r="H50" i="4"/>
  <c r="F50" i="4"/>
  <c r="H49" i="4"/>
  <c r="H52" i="4" s="1"/>
  <c r="F49" i="4"/>
  <c r="F52" i="4" s="1"/>
  <c r="H34" i="4"/>
  <c r="F34" i="4"/>
  <c r="H33" i="4"/>
  <c r="F33" i="4"/>
  <c r="H32" i="4"/>
  <c r="F32" i="4"/>
  <c r="H31" i="4"/>
  <c r="F31" i="4"/>
  <c r="H30" i="4"/>
  <c r="F30" i="4"/>
  <c r="F12" i="4"/>
  <c r="H12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1" i="4"/>
  <c r="F11" i="4"/>
  <c r="H82" i="4" l="1"/>
  <c r="H37" i="4"/>
  <c r="D14" i="6" s="1"/>
  <c r="I93" i="4"/>
  <c r="I94" i="4"/>
  <c r="I95" i="4"/>
  <c r="I96" i="4"/>
  <c r="I97" i="4"/>
  <c r="I98" i="4"/>
  <c r="I99" i="4"/>
  <c r="I100" i="4"/>
  <c r="I101" i="4"/>
  <c r="I125" i="4"/>
  <c r="I126" i="4"/>
  <c r="I127" i="4"/>
  <c r="I128" i="4"/>
  <c r="I129" i="4"/>
  <c r="I130" i="4"/>
  <c r="I131" i="4"/>
  <c r="I132" i="4"/>
  <c r="F37" i="4"/>
  <c r="C14" i="6" s="1"/>
  <c r="F82" i="4"/>
  <c r="H134" i="4"/>
  <c r="I124" i="4"/>
  <c r="I92" i="4"/>
  <c r="I67" i="4"/>
  <c r="I68" i="4"/>
  <c r="I69" i="4"/>
  <c r="I70" i="4"/>
  <c r="I71" i="4"/>
  <c r="I72" i="4"/>
  <c r="I73" i="4"/>
  <c r="I74" i="4"/>
  <c r="I75" i="4"/>
  <c r="I76" i="4"/>
  <c r="I80" i="4"/>
  <c r="I78" i="4"/>
  <c r="I77" i="4"/>
  <c r="I86" i="4"/>
  <c r="I89" i="4" s="1"/>
  <c r="I79" i="4"/>
  <c r="F21" i="4"/>
  <c r="I13" i="4"/>
  <c r="I14" i="4"/>
  <c r="I15" i="4"/>
  <c r="I16" i="4"/>
  <c r="I17" i="4"/>
  <c r="I18" i="4"/>
  <c r="I19" i="4"/>
  <c r="I12" i="4"/>
  <c r="I30" i="4"/>
  <c r="I31" i="4"/>
  <c r="I32" i="4"/>
  <c r="I33" i="4"/>
  <c r="I34" i="4"/>
  <c r="I50" i="4"/>
  <c r="I56" i="4"/>
  <c r="I60" i="4"/>
  <c r="I61" i="4"/>
  <c r="H64" i="4"/>
  <c r="I55" i="4"/>
  <c r="I49" i="4"/>
  <c r="H21" i="4"/>
  <c r="I11" i="4"/>
  <c r="H141" i="4" l="1"/>
  <c r="D15" i="6" s="1"/>
  <c r="I103" i="4"/>
  <c r="F141" i="4"/>
  <c r="C15" i="6" s="1"/>
  <c r="I134" i="4"/>
  <c r="I37" i="4"/>
  <c r="I82" i="4"/>
  <c r="I21" i="4"/>
  <c r="I52" i="4"/>
  <c r="I64" i="4"/>
  <c r="I141" i="4" l="1"/>
  <c r="D8" i="8"/>
  <c r="E8" i="8"/>
  <c r="F8" i="8"/>
  <c r="C9" i="11"/>
  <c r="D9" i="6"/>
  <c r="D9" i="11" s="1"/>
  <c r="E9" i="6"/>
  <c r="E9" i="11" s="1"/>
  <c r="F9" i="6"/>
  <c r="F9" i="11" s="1"/>
  <c r="A9" i="11" l="1"/>
  <c r="A7" i="11"/>
  <c r="A6" i="11"/>
  <c r="A5" i="11"/>
  <c r="A4" i="11"/>
  <c r="E14" i="11" l="1"/>
  <c r="E17" i="6" l="1"/>
  <c r="E16" i="6" l="1"/>
  <c r="D13" i="6" l="1"/>
  <c r="C13" i="6"/>
  <c r="A7" i="6"/>
  <c r="A6" i="8"/>
  <c r="A5" i="8"/>
  <c r="A4" i="8"/>
  <c r="A5" i="6"/>
  <c r="A6" i="6"/>
  <c r="A3" i="8"/>
  <c r="A4" i="6"/>
  <c r="A2" i="9"/>
  <c r="A3" i="9"/>
  <c r="E3" i="9"/>
  <c r="A4" i="9"/>
  <c r="A5" i="9"/>
  <c r="C5" i="9"/>
  <c r="E5" i="9"/>
  <c r="G5" i="9"/>
  <c r="H5" i="9"/>
  <c r="I5" i="9"/>
  <c r="E15" i="6" l="1"/>
  <c r="E13" i="6"/>
  <c r="E14" i="6"/>
  <c r="B25" i="8" l="1"/>
  <c r="A9" i="6"/>
  <c r="E22" i="6" l="1"/>
  <c r="E13" i="8" s="1"/>
  <c r="E14" i="8" s="1"/>
  <c r="E13" i="11" l="1"/>
  <c r="E22" i="11" s="1"/>
  <c r="E15" i="8" s="1"/>
  <c r="E16" i="8" s="1"/>
  <c r="E23" i="8" s="1"/>
</calcChain>
</file>

<file path=xl/sharedStrings.xml><?xml version="1.0" encoding="utf-8"?>
<sst xmlns="http://schemas.openxmlformats.org/spreadsheetml/2006/main" count="512" uniqueCount="253">
  <si>
    <t>ลำดับที่</t>
  </si>
  <si>
    <t>รายการ</t>
  </si>
  <si>
    <t>จำนวน</t>
  </si>
  <si>
    <t>หน่วย</t>
  </si>
  <si>
    <t>จำนวนเงิน</t>
  </si>
  <si>
    <t>หมายเหตุ</t>
  </si>
  <si>
    <t>แบบแสดงรายการ ปริมาณงาน และราคา</t>
  </si>
  <si>
    <t>หน่วย : บาท</t>
  </si>
  <si>
    <t>ค่าวัสดุ</t>
  </si>
  <si>
    <t>ค่าแรงงาน</t>
  </si>
  <si>
    <t>รวม</t>
  </si>
  <si>
    <t>ราคาต่อหน่วย</t>
  </si>
  <si>
    <t>ค่าวัสดุและแรงงาน</t>
  </si>
  <si>
    <t xml:space="preserve"> แบบ ปร. 5 (ก)</t>
  </si>
  <si>
    <t>แบบสรุปค่าก่อสร้าง</t>
  </si>
  <si>
    <t xml:space="preserve">แบบ  ปร. 4     </t>
  </si>
  <si>
    <t>ที่แนบมีจำนวน</t>
  </si>
  <si>
    <t>หน้า</t>
  </si>
  <si>
    <t xml:space="preserve"> </t>
  </si>
  <si>
    <t>ค่างานต้นทุน</t>
  </si>
  <si>
    <t>ค่าก่อสร้าง</t>
  </si>
  <si>
    <t>หมวดงานรื้อถอน</t>
  </si>
  <si>
    <t>หมวดงานสถาปัตยกรรม</t>
  </si>
  <si>
    <t xml:space="preserve"> หมวดงานไฟฟ้าแสงสว่าง</t>
  </si>
  <si>
    <t>รวมค่าก่อสร้าง</t>
  </si>
  <si>
    <t xml:space="preserve">                                                                                                                                  </t>
  </si>
  <si>
    <t xml:space="preserve">               </t>
  </si>
  <si>
    <t>แบบ ปร.6</t>
  </si>
  <si>
    <t>แบบสรุปราคากลางงานก่อสร้างอาคาร</t>
  </si>
  <si>
    <t>แบบ ปร. 4 และ ปร. 5  ที่แนบ</t>
  </si>
  <si>
    <t>จำนวน          1</t>
  </si>
  <si>
    <t xml:space="preserve"> ชุด</t>
  </si>
  <si>
    <t>ค่างานส่วนที่ 1 ค่างานต้นทุน (คำนวณในราคาทุน)</t>
  </si>
  <si>
    <t>ค่างานส่วนที่ 2 หมวดงานครุภัณฑ์จัดซื้อ หรือสั่งซื้อ</t>
  </si>
  <si>
    <t>ราคารวมค่าภาษีมูลค่าเพิ่ม (VAT)   7 %</t>
  </si>
  <si>
    <t>สรุป</t>
  </si>
  <si>
    <t>รวมค่าก่อสร้างทั้งโครงการ/งานก่อสร้าง</t>
  </si>
  <si>
    <t xml:space="preserve">คำนวณราคากลางเมื่อวันที่  </t>
  </si>
  <si>
    <t>ราคากลาง</t>
  </si>
  <si>
    <t>เงื่อนไขการใช้ตาราง Factor F</t>
  </si>
  <si>
    <t>เงินล่วงหน้าจ่าย</t>
  </si>
  <si>
    <t>เงินประกันผลงานหัก</t>
  </si>
  <si>
    <t>ดอกเบี้ยเงินกู้</t>
  </si>
  <si>
    <t>ภาษีมูลค่าเพิ่ม</t>
  </si>
  <si>
    <t>%</t>
  </si>
  <si>
    <t xml:space="preserve">คำนวณราคากลางโดย :  </t>
  </si>
  <si>
    <t xml:space="preserve">นายชุติพนธ์  ขันตีสาย                                         </t>
  </si>
  <si>
    <t>ชุด</t>
  </si>
  <si>
    <t>ระบบระบายอากาศและฟอกอากาศ</t>
  </si>
  <si>
    <t>หมวดงานโครงสร้าง</t>
  </si>
  <si>
    <t>หมวดงานเครื่องกล</t>
  </si>
  <si>
    <t>หมวดระบบสุขาภิบาล</t>
  </si>
  <si>
    <t>หน่วยงานเจ้าของโครงการ/งานก่อสร้าง : คณะกรรมการบริหารโรงพยาบาลสรรพสิทธิประสงค์</t>
  </si>
  <si>
    <t>ส่วนที่ 2 หมวดงานครุภัณฑ์จัดซื้อ หรือสั่งซื้อ</t>
  </si>
  <si>
    <t>วันที่</t>
  </si>
  <si>
    <t>งานส่วนที่ 1 ค่างานต้นทุน (คำนวณในราคาทุน)</t>
  </si>
  <si>
    <t xml:space="preserve"> - รื้อถอนผนังก่ออิฐเดิม</t>
  </si>
  <si>
    <t>ตร.ม.</t>
  </si>
  <si>
    <t xml:space="preserve"> - รื้อถอนวัสดุผิวผนังเดิม</t>
  </si>
  <si>
    <t xml:space="preserve"> - รื้อถอนชุดประตูพร้อมวงกบ</t>
  </si>
  <si>
    <t xml:space="preserve"> - รื้อถอนวัสดุผิวพื้น</t>
  </si>
  <si>
    <t xml:space="preserve"> - รื้อถอนวัสดุฝ้าเพดาน</t>
  </si>
  <si>
    <t xml:space="preserve"> - รื้อถอนระบบไฟฟ้าเดิม</t>
  </si>
  <si>
    <t>งาน</t>
  </si>
  <si>
    <t xml:space="preserve"> - รื้อถอนระบบสุขาภิบาล</t>
  </si>
  <si>
    <t xml:space="preserve"> - รื้อถอนโครงสร้างพื้น</t>
  </si>
  <si>
    <t>ลบ.ม.</t>
  </si>
  <si>
    <t>รวมหมวดงานรื้อถอน</t>
  </si>
  <si>
    <t xml:space="preserve"> - รื้อถอนผนังเบา</t>
  </si>
  <si>
    <t>2.1 งานคอนกรีตเสริมเหล็ก</t>
  </si>
  <si>
    <t xml:space="preserve"> - ทรายรองพื้น</t>
  </si>
  <si>
    <t xml:space="preserve"> - คอนกรีตโครงสร้าง 1:2:4 (240 ksc.)</t>
  </si>
  <si>
    <t xml:space="preserve"> - WIRE MESH 4 MM.</t>
  </si>
  <si>
    <t xml:space="preserve"> - ไม้แบบทั่วไปใช้ 80% ของทั้งหมด</t>
  </si>
  <si>
    <t xml:space="preserve"> - ค่าแรงประกอบไม้แบบใช้ 100% ของไม้แบบทั้งหมด</t>
  </si>
  <si>
    <t>3.1 งานผิวพื้น</t>
  </si>
  <si>
    <t xml:space="preserve"> - กระเบื้องแกรนิตโต้ 0.60x0.60 m. ผิวหน้าขัดมัน สีเทาขาว</t>
  </si>
  <si>
    <t xml:space="preserve"> - กระเบื้องแกรนิตโต้ 0.60x0.60 m. ผิวหน้าขัดหยาบ สีเทา </t>
  </si>
  <si>
    <t>รวมงานผิวพื้น</t>
  </si>
  <si>
    <t>3.2 งานผนังและวัสดุผิวผนัง</t>
  </si>
  <si>
    <t xml:space="preserve"> - ผนังก่ออิฐมอญครึ่งแผ่น</t>
  </si>
  <si>
    <t xml:space="preserve"> - ผนังซีเมนต์เส้นใยเซลลูโลสไม่มีใยหิน ชนิดขอบลาด หนา 10 mm.</t>
  </si>
  <si>
    <t xml:space="preserve">    บุสองด้านโครงคร่าวเหล็กชุบสังกะสี 75 mm.หนา 0.5 mm.</t>
  </si>
  <si>
    <t xml:space="preserve"> - กระเบื้องแกรนิตโต้ 0.30x0.60 m. ผิวหน้าขัดมัน </t>
  </si>
  <si>
    <t xml:space="preserve"> - งานฉาบปูนเรียบอิฐมอญ</t>
  </si>
  <si>
    <t>หมวดงานผนังและวัสดุผิวผนัง</t>
  </si>
  <si>
    <t xml:space="preserve"> - ฝ้าเพดานยิปซั่มบอร์ดกันชื้นแผ่นเรียบชนิดมีฟอยล์หนา 9 mm.</t>
  </si>
  <si>
    <t xml:space="preserve">    ฉาบเรียบ โครงคร่าว C-Line @ 0.60x0.60 m. </t>
  </si>
  <si>
    <t>รวมงานฝ้าเพดาน</t>
  </si>
  <si>
    <t>วัสดุ+ค่าแรง</t>
  </si>
  <si>
    <t xml:space="preserve"> - ประตู D1</t>
  </si>
  <si>
    <t xml:space="preserve"> - ประตู D2</t>
  </si>
  <si>
    <t xml:space="preserve"> - ประตู D3</t>
  </si>
  <si>
    <t xml:space="preserve"> - ประตู D4</t>
  </si>
  <si>
    <t xml:space="preserve"> - ประตู D5</t>
  </si>
  <si>
    <t xml:space="preserve"> - ประตู D6</t>
  </si>
  <si>
    <t xml:space="preserve"> - ประตู D7</t>
  </si>
  <si>
    <t xml:space="preserve"> - ประตู D8</t>
  </si>
  <si>
    <t xml:space="preserve"> - ประตู D9</t>
  </si>
  <si>
    <t xml:space="preserve"> - หน้าต่าง W1</t>
  </si>
  <si>
    <t xml:space="preserve"> - หน้าต่าง W2</t>
  </si>
  <si>
    <t xml:space="preserve"> - หน้าต่าง W3</t>
  </si>
  <si>
    <t xml:space="preserve"> - หน้าต่าง W4</t>
  </si>
  <si>
    <t xml:space="preserve"> - หน้าต่าง W5</t>
  </si>
  <si>
    <t>3.3 งานประตู-หน้าต่าง</t>
  </si>
  <si>
    <t>3.4 งานฝ้าเพดาน</t>
  </si>
  <si>
    <t>รวมงานประตู-หน้าต่าง</t>
  </si>
  <si>
    <t>3.5 งานสุขภัณฑ์</t>
  </si>
  <si>
    <t xml:space="preserve"> - โถส้วมนั่งราบชนิดมีหม้อน้ำ (C-186)</t>
  </si>
  <si>
    <t xml:space="preserve"> - อ่างล้างหน้าแขวนผนังพร้อมก๊อกปิดอัตโนมัติ ( C 005+CT 169 )</t>
  </si>
  <si>
    <t xml:space="preserve"> - กระจกเงาขอบเปลือย 6 mm. ขนาด 0.60x1.00 m.</t>
  </si>
  <si>
    <t xml:space="preserve"> - สายฉีดชำระสีโครเมี่ยม</t>
  </si>
  <si>
    <t xml:space="preserve"> - ตะแกรงทองเหลืองชุบโครเมี่ยม มีฝาครอบกันกลี่น 3''</t>
  </si>
  <si>
    <t xml:space="preserve"> - ก๊อกเตี้ยทองเหลืองชุบโครเมี่ยม</t>
  </si>
  <si>
    <t xml:space="preserve"> - ที่ใส่กระดาษชำระผิวเคลือบขาวฝังผนัง COTTO C-819</t>
  </si>
  <si>
    <t xml:space="preserve"> - ท่อน้ำทิ้งแบบกระปุก CJ-580</t>
  </si>
  <si>
    <t xml:space="preserve"> - ชุดซิงค์ล้างจานสแตนเลสฝังเคาน์เตอร์ 1 หลุม มีที่พักจาน</t>
  </si>
  <si>
    <t xml:space="preserve"> - ก๊อกติดตั้งบนเคาเตอร์แบบก้านโยก ทรงโค้งสูง MEX รุ่น TP1142 </t>
  </si>
  <si>
    <t>รวมงานสุขภัณฑ์</t>
  </si>
  <si>
    <t>รวมงานครุภัฑ์ติดตั้งกับที่</t>
  </si>
  <si>
    <t>3</t>
  </si>
  <si>
    <t>4</t>
  </si>
  <si>
    <t>43</t>
  </si>
  <si>
    <t>5</t>
  </si>
  <si>
    <t>รวมหมวดงานโครงสร้าง</t>
  </si>
  <si>
    <t xml:space="preserve">    บุเดียวด้านโครงคร่าวเหล็กชุบสังกะสี 75 mm.หนา 0.5 mm.</t>
  </si>
  <si>
    <t>3.6 งานติดตั้งงานสุขภัณฑ์เดิม</t>
  </si>
  <si>
    <t>รวมงานติดตั้งงานสุขภัณฑ์เดิม</t>
  </si>
  <si>
    <t xml:space="preserve"> - F : 01</t>
  </si>
  <si>
    <t xml:space="preserve"> - F : 02</t>
  </si>
  <si>
    <t xml:space="preserve"> - F : 03</t>
  </si>
  <si>
    <t xml:space="preserve"> - F : 04</t>
  </si>
  <si>
    <t xml:space="preserve"> - F : 05</t>
  </si>
  <si>
    <t xml:space="preserve"> - F : 06</t>
  </si>
  <si>
    <t xml:space="preserve"> - F : 07</t>
  </si>
  <si>
    <t xml:space="preserve"> - F : 08</t>
  </si>
  <si>
    <t xml:space="preserve"> - F : 09</t>
  </si>
  <si>
    <t>3.7 งานเบ็ดเตล็ด</t>
  </si>
  <si>
    <t xml:space="preserve"> - ระแนงไม้ P1</t>
  </si>
  <si>
    <t>รวมงานเบ็ดเตล็ด</t>
  </si>
  <si>
    <t>เมตร</t>
  </si>
  <si>
    <t>3.9 งานสี</t>
  </si>
  <si>
    <t xml:space="preserve"> - ทำสีน้ำพลาสติก TOA CODE 8284 (สีขาวควันบุหรี)</t>
  </si>
  <si>
    <t>รวมงานสี</t>
  </si>
  <si>
    <t>3.8 งานครุภัฑ์ติดตั้งกับที่</t>
  </si>
  <si>
    <t>งานระบบไฟฟ้าและแสงสว่าง</t>
  </si>
  <si>
    <t>4.1 ชุดดวบคุมไฟฟ้า</t>
  </si>
  <si>
    <t xml:space="preserve"> - ตู้ CONSUMER UNIT 3 P 4 W 240/415 VAC  MAIN LUG 225 A. </t>
  </si>
  <si>
    <t xml:space="preserve">   จำนวน 6 ช่องพร้อมลูกเซอร์กิต</t>
  </si>
  <si>
    <t>รวมชุดดวบคุมไฟฟ้า</t>
  </si>
  <si>
    <t>4.2 งานสายไฟ</t>
  </si>
  <si>
    <t xml:space="preserve"> - สาย THW 2.5 mm.</t>
  </si>
  <si>
    <t xml:space="preserve"> - TIEV 4 cores Size 0.65 mm. </t>
  </si>
  <si>
    <t xml:space="preserve"> - CAT 5E</t>
  </si>
  <si>
    <t>รวมงานสายไฟ</t>
  </si>
  <si>
    <t>4.3 งานท่อร้อยสาย</t>
  </si>
  <si>
    <t xml:space="preserve"> - ท่อ EMT.  Ø 1/2''</t>
  </si>
  <si>
    <t>รวมงานท่อร้อยสาย</t>
  </si>
  <si>
    <t>4.4 ชุดหลอดไฟฟ้าพร้อมโคม</t>
  </si>
  <si>
    <t xml:space="preserve"> - ECR 1</t>
  </si>
  <si>
    <t xml:space="preserve"> - ECR 2</t>
  </si>
  <si>
    <t xml:space="preserve"> - ECR 3</t>
  </si>
  <si>
    <t>รวมชุดหลอดไฟฟ้าพร้อมโคม</t>
  </si>
  <si>
    <t xml:space="preserve"> - ONE-WAY SWITCH</t>
  </si>
  <si>
    <t xml:space="preserve"> - RECEPTACLE 2P+E</t>
  </si>
  <si>
    <t xml:space="preserve"> - INTERNET OUTLET</t>
  </si>
  <si>
    <t xml:space="preserve"> - TELEPHONE OUTLET</t>
  </si>
  <si>
    <t>รวมงานระบบไฟฟ้าและแสงสว่าง</t>
  </si>
  <si>
    <t>5.1 ค่าแรงติดตั้งเครื่องปรับอากาศ</t>
  </si>
  <si>
    <t xml:space="preserve"> - ขนาด 13,000 BTU./H </t>
  </si>
  <si>
    <t>เครื่อง</t>
  </si>
  <si>
    <t xml:space="preserve"> - ขนาด 18,000 BTU./H </t>
  </si>
  <si>
    <t>รวมค่าแรงเครื่องปรับอากาศ</t>
  </si>
  <si>
    <t>5.2 ค่าแรงงานระบบระบายอากาศและฟอกอากาศ</t>
  </si>
  <si>
    <t xml:space="preserve"> - CENTRIFUGAL FAN , CEILING MOUNTED TYPE 80 CFM.</t>
  </si>
  <si>
    <t xml:space="preserve"> - CENTRIFUGAL FAN , CEILING MOUNTED TYPE 120 CFM.</t>
  </si>
  <si>
    <t xml:space="preserve"> - CENTRIFUGAL FAN , CEILING MOUNTED TYPE 240 CFM.</t>
  </si>
  <si>
    <t xml:space="preserve"> - พัดลมโคจรแบบติดเพดาน Dia 16 "</t>
  </si>
  <si>
    <t>รวมค่าแรงงานระบบระบายอากาศและฟอกอากาศ</t>
  </si>
  <si>
    <t>4.5 งานสวิทช์ไฟฟ้าเต้ารับและปลั๊กไฟฟ้า</t>
  </si>
  <si>
    <t>รวมงานสวิทช์ไฟฟ้าเต้ารับและปลั๊กไฟฟ้า</t>
  </si>
  <si>
    <t xml:space="preserve"> - ตู้ CONSUMER UNIT 1 Phase 2 Wire 240 v. 6 ช่อง/ลูกเซอร์กิต</t>
  </si>
  <si>
    <t xml:space="preserve"> - สาย THW 4 mm.</t>
  </si>
  <si>
    <t xml:space="preserve"> - สาย THW 10 mm.</t>
  </si>
  <si>
    <t xml:space="preserve"> - สาย THW 16 mm.</t>
  </si>
  <si>
    <t xml:space="preserve"> - สาย THW 6 mm.</t>
  </si>
  <si>
    <t xml:space="preserve"> - ขนาด 48,000 BTU./H </t>
  </si>
  <si>
    <t xml:space="preserve"> - REMOTE CONTROLLER</t>
  </si>
  <si>
    <t xml:space="preserve"> - CONDENSING 139,000 BTU/H</t>
  </si>
  <si>
    <t xml:space="preserve"> - REFRIGERANT DISRIBUTOR</t>
  </si>
  <si>
    <t>รวมงานสายไฟและท่อร้อยสายสำหรับระบบเครื่องกล</t>
  </si>
  <si>
    <t xml:space="preserve"> - ท่อ EMT.  Ø 3/4''</t>
  </si>
  <si>
    <t xml:space="preserve"> - ท่อ EMT.  Ø 1''</t>
  </si>
  <si>
    <t>5.3 งานสายไฟและท่อร้อยสายสำหรับระบบเครื่องกล</t>
  </si>
  <si>
    <t xml:space="preserve"> - SUPPORT HANGER</t>
  </si>
  <si>
    <t>เหมา</t>
  </si>
  <si>
    <t>5.4 COPPER TUBE TYPE L &amp; CU FITING</t>
  </si>
  <si>
    <t xml:space="preserve"> - Dia 1 1/4''</t>
  </si>
  <si>
    <t xml:space="preserve"> - Dia 1 1/2''</t>
  </si>
  <si>
    <t xml:space="preserve"> - Dia 5/8''</t>
  </si>
  <si>
    <t xml:space="preserve"> - Dia 3/4''</t>
  </si>
  <si>
    <t xml:space="preserve"> - Dia 1/2''</t>
  </si>
  <si>
    <t>รวม COPPER TUBE TYPE L &amp; CU FITING</t>
  </si>
  <si>
    <t>5.5 CLOSE CELL INSULATION</t>
  </si>
  <si>
    <t>รวม CLOSE CELL INSULATION</t>
  </si>
  <si>
    <t xml:space="preserve"> - DUCT BWG NO.26</t>
  </si>
  <si>
    <t>ตร.ฟุต</t>
  </si>
  <si>
    <t xml:space="preserve"> - DUCT BWG NO.24</t>
  </si>
  <si>
    <t>รวมงานระบบท่อส่งลมเย็น</t>
  </si>
  <si>
    <t xml:space="preserve"> - อุปกรณ์แขวน DUCT</t>
  </si>
  <si>
    <t>7.1 งานท่อ</t>
  </si>
  <si>
    <t xml:space="preserve"> - ท่อ PVC Ø 1/2'' มอก. 17 CLASS 13.5 </t>
  </si>
  <si>
    <t>ท่อน</t>
  </si>
  <si>
    <t xml:space="preserve"> - ท่อ PVC Ø 1'' มอก. 17 CLASS 13.5 </t>
  </si>
  <si>
    <t xml:space="preserve"> - ท่อ PVC Ø 2'' มอก. 17 CLASS 13.5 </t>
  </si>
  <si>
    <t xml:space="preserve"> - ท่อ PVC Ø 4'' มอก. 17 CLASS 13.5 </t>
  </si>
  <si>
    <t xml:space="preserve"> - ค่าแรงเดินท่อ</t>
  </si>
  <si>
    <t>รวมงานท่อ</t>
  </si>
  <si>
    <t>7.2 งานอุปกรณ์ประกอบและค่าแรง</t>
  </si>
  <si>
    <t xml:space="preserve"> - ช่องทำความสะอาดที่พื้น Ø 2''</t>
  </si>
  <si>
    <t xml:space="preserve"> - ช่องทำความสะอาดที่พื้น Ø 4''</t>
  </si>
  <si>
    <t xml:space="preserve"> - อุปกรณ์ข้อต่อทั้งหมด</t>
  </si>
  <si>
    <t xml:space="preserve"> - งานทดสอบระบบและทำความสะอาด</t>
  </si>
  <si>
    <t>รวมงานอุปกรณ์ประกอบและค่าแรง</t>
  </si>
  <si>
    <t>รวมงานท่อน้ำทิ้งสำหรับเครื่องปรับอากาศ</t>
  </si>
  <si>
    <t xml:space="preserve"> - ท่อ PVC Ø 1 1/2'' มอก. 17 CLASS 8.5 </t>
  </si>
  <si>
    <t xml:space="preserve"> - ท่อ PVC Ø 1'' มอก. 17 CLASS 8.5</t>
  </si>
  <si>
    <t xml:space="preserve"> - ท่อ PVC Ø 1/2'' มอก. 17 CLASS 8.5</t>
  </si>
  <si>
    <t xml:space="preserve"> - สาย THW 1.5 mm.</t>
  </si>
  <si>
    <t>รวมหมวดงานเครื่องกล</t>
  </si>
  <si>
    <t>5.6 งานระบบท่อส่งลมเย็น</t>
  </si>
  <si>
    <t>5.7 งานท่อน้ำทิ้งสำหรับเครื่องปรับอากาศ</t>
  </si>
  <si>
    <t>5.8 งานเบ็ดเตล็ด</t>
  </si>
  <si>
    <t>5.1 เครื่องปรับอากาศ</t>
  </si>
  <si>
    <t>เครื่องปรับอากาศ</t>
  </si>
  <si>
    <t>5.2 ระบบระบายอากาศและฟอกอากาศ</t>
  </si>
  <si>
    <t>รวมเครื่องปรับอากาศ</t>
  </si>
  <si>
    <t>รวมระบบระบายอากาศและฟอกอากาศ</t>
  </si>
  <si>
    <t>ราคาค่า Factor F. 0.3050</t>
  </si>
  <si>
    <t>ชื่อโครงการก่อสร้าง : โครงการปรับปรุงและก่อสร้างห้องเจาะเลือด</t>
  </si>
  <si>
    <t>สถานที่ก่อสร้าง : อาคารวิชิต ชั้น 1</t>
  </si>
  <si>
    <t>แบบเลขที่ : 52/59</t>
  </si>
  <si>
    <t>ธันวาคม</t>
  </si>
  <si>
    <t xml:space="preserve"> แบบ ปร. 5 (ข)</t>
  </si>
  <si>
    <t xml:space="preserve">หลักเกณฑ์คำนวณราคากลาง ตามหนังสือกระทรวงการคลัง ด่วนที่สุด ที่ กค 0405.3/ว 364 ลงวันที่ 15 กันยายน 2559 </t>
  </si>
  <si>
    <t>Factot  F. งานก่อสร้างอาคาร</t>
  </si>
  <si>
    <t>คณะกรรมการกำหนดราคากลาง</t>
  </si>
  <si>
    <t>ตามคำสั่งจังหวัดอุบลราชธานี ที่ ................./2560  ลงวันที่.......................................................................</t>
  </si>
  <si>
    <t xml:space="preserve">    (ลงชื่อ)........................................................................ประธานกรรมการ</t>
  </si>
  <si>
    <t xml:space="preserve">                                                      (นายปรีดา  อิทธิธรรมบูรณ์)        รองผู้อำนวยการฝ่ายการแพทย์</t>
  </si>
  <si>
    <t xml:space="preserve">    (ลงชื่อ)........................................................................................กรรมการ</t>
  </si>
  <si>
    <t xml:space="preserve">                               (นางอโนรี       สุรวงศ์)               นายแพย์ชำนาญการ</t>
  </si>
  <si>
    <t xml:space="preserve">                                        (นายกฤษณะ  สิงห์เรือง)               นายช่างเทคนิคชำนาญงาน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</si>
</sst>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฿&quot;* #,##0_-;\-&quot;฿&quot;* #,##0_-;_-&quot;฿&quot;* &quot;-&quot;_-;_-@_-"/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_(* #,##0.00_);_(* \(#,##0.00\);_(* &quot;-&quot;??_);_(@_)"/>
    <numFmt numFmtId="189" formatCode="_-* #,##0_-;\-* #,##0_-;_-* &quot;-&quot;??_-;_-@_-"/>
  </numFmts>
  <fonts count="32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sz val="15"/>
      <name val="Cordia New"/>
      <family val="2"/>
    </font>
    <font>
      <b/>
      <sz val="16"/>
      <color rgb="FF0000CC"/>
      <name val="IrisUPC"/>
      <family val="2"/>
    </font>
    <font>
      <b/>
      <sz val="12"/>
      <name val="Cordia New"/>
      <family val="2"/>
    </font>
    <font>
      <b/>
      <sz val="16"/>
      <name val="EucrosiaUPC"/>
      <family val="1"/>
    </font>
    <font>
      <sz val="14"/>
      <name val="AngsanaUPC"/>
    </font>
    <font>
      <b/>
      <sz val="16"/>
      <name val="IrisUPC"/>
      <family val="2"/>
      <charset val="222"/>
    </font>
    <font>
      <b/>
      <sz val="14"/>
      <color rgb="FF333399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sz val="12"/>
      <name val="Cordia New"/>
      <family val="2"/>
    </font>
    <font>
      <b/>
      <sz val="15"/>
      <color rgb="FFC00000"/>
      <name val="EucrosiaUPC"/>
      <family val="1"/>
      <charset val="222"/>
    </font>
    <font>
      <b/>
      <sz val="17"/>
      <name val="IrisUPC"/>
      <family val="2"/>
    </font>
    <font>
      <sz val="14"/>
      <color theme="1"/>
      <name val="CordiaUPC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3"/>
      <color theme="1"/>
      <name val="Tahoma"/>
      <family val="2"/>
      <charset val="222"/>
      <scheme val="minor"/>
    </font>
    <font>
      <b/>
      <sz val="14"/>
      <color rgb="FF0000CC"/>
      <name val="IrisUPC"/>
      <family val="2"/>
      <charset val="222"/>
    </font>
    <font>
      <sz val="14"/>
      <name val="Cordia New"/>
      <family val="2"/>
      <charset val="222"/>
    </font>
    <font>
      <b/>
      <sz val="13"/>
      <name val="Cordia New"/>
      <family val="2"/>
      <charset val="222"/>
    </font>
    <font>
      <b/>
      <sz val="13"/>
      <color theme="1"/>
      <name val="Tahoma"/>
      <family val="2"/>
      <charset val="222"/>
      <scheme val="minor"/>
    </font>
    <font>
      <b/>
      <sz val="14"/>
      <name val="Cordia New"/>
      <family val="2"/>
      <charset val="222"/>
    </font>
    <font>
      <b/>
      <sz val="14"/>
      <name val="EucrosiaUPC"/>
      <family val="1"/>
    </font>
    <font>
      <b/>
      <sz val="14"/>
      <name val="IrisUPC"/>
      <family val="2"/>
      <charset val="222"/>
    </font>
    <font>
      <sz val="14"/>
      <color theme="1"/>
      <name val="Tahoma"/>
      <family val="2"/>
      <charset val="222"/>
      <scheme val="minor"/>
    </font>
    <font>
      <sz val="13"/>
      <name val="CordiaUPC"/>
      <family val="2"/>
    </font>
    <font>
      <b/>
      <sz val="13"/>
      <name val="CordiaUPC"/>
      <family val="2"/>
    </font>
    <font>
      <b/>
      <sz val="13"/>
      <name val="CordiaUPC"/>
      <family val="2"/>
      <charset val="222"/>
    </font>
    <font>
      <sz val="16"/>
      <color theme="1"/>
      <name val="Cordia New"/>
      <family val="2"/>
    </font>
    <font>
      <b/>
      <sz val="16"/>
      <color theme="1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42" fontId="7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Fill="1" applyAlignment="1">
      <alignment horizontal="right"/>
    </xf>
    <xf numFmtId="0" fontId="5" fillId="3" borderId="4" xfId="0" applyFont="1" applyFill="1" applyBorder="1" applyAlignment="1">
      <alignment horizontal="center"/>
    </xf>
    <xf numFmtId="187" fontId="2" fillId="4" borderId="0" xfId="1" applyNumberFormat="1" applyFont="1" applyFill="1" applyBorder="1" applyAlignment="1">
      <alignment horizontal="left"/>
    </xf>
    <xf numFmtId="187" fontId="2" fillId="4" borderId="0" xfId="1" applyNumberFormat="1" applyFont="1" applyFill="1" applyBorder="1"/>
    <xf numFmtId="187" fontId="2" fillId="4" borderId="0" xfId="1" applyNumberFormat="1" applyFont="1" applyFill="1" applyBorder="1" applyAlignment="1">
      <alignment horizontal="center"/>
    </xf>
    <xf numFmtId="187" fontId="2" fillId="4" borderId="20" xfId="1" applyNumberFormat="1" applyFont="1" applyFill="1" applyBorder="1" applyAlignment="1">
      <alignment horizontal="center"/>
    </xf>
    <xf numFmtId="187" fontId="2" fillId="4" borderId="5" xfId="1" applyNumberFormat="1" applyFont="1" applyFill="1" applyBorder="1" applyAlignment="1">
      <alignment horizontal="center"/>
    </xf>
    <xf numFmtId="187" fontId="2" fillId="4" borderId="14" xfId="1" applyNumberFormat="1" applyFont="1" applyFill="1" applyBorder="1"/>
    <xf numFmtId="188" fontId="2" fillId="4" borderId="5" xfId="1" applyNumberFormat="1" applyFont="1" applyFill="1" applyBorder="1"/>
    <xf numFmtId="187" fontId="2" fillId="4" borderId="5" xfId="1" applyNumberFormat="1" applyFont="1" applyFill="1" applyBorder="1"/>
    <xf numFmtId="187" fontId="2" fillId="4" borderId="5" xfId="1" applyNumberFormat="1" applyFont="1" applyFill="1" applyBorder="1" applyAlignment="1">
      <alignment horizontal="left"/>
    </xf>
    <xf numFmtId="187" fontId="2" fillId="4" borderId="6" xfId="1" applyNumberFormat="1" applyFont="1" applyFill="1" applyBorder="1"/>
    <xf numFmtId="187" fontId="2" fillId="4" borderId="21" xfId="1" applyNumberFormat="1" applyFont="1" applyFill="1" applyBorder="1"/>
    <xf numFmtId="187" fontId="10" fillId="0" borderId="21" xfId="1" applyNumberFormat="1" applyFont="1" applyFill="1" applyBorder="1" applyAlignment="1">
      <alignment horizontal="left"/>
    </xf>
    <xf numFmtId="187" fontId="2" fillId="4" borderId="22" xfId="1" applyNumberFormat="1" applyFont="1" applyFill="1" applyBorder="1"/>
    <xf numFmtId="187" fontId="2" fillId="0" borderId="0" xfId="1" applyNumberFormat="1" applyFont="1"/>
    <xf numFmtId="188" fontId="2" fillId="6" borderId="4" xfId="1" applyNumberFormat="1" applyFont="1" applyFill="1" applyBorder="1"/>
    <xf numFmtId="0" fontId="11" fillId="0" borderId="0" xfId="0" applyFont="1"/>
    <xf numFmtId="187" fontId="12" fillId="0" borderId="0" xfId="1" applyNumberFormat="1" applyFont="1" applyAlignment="1">
      <alignment horizontal="left"/>
    </xf>
    <xf numFmtId="187" fontId="2" fillId="0" borderId="0" xfId="1" quotePrefix="1" applyNumberFormat="1" applyFont="1" applyAlignment="1">
      <alignment horizontal="left"/>
    </xf>
    <xf numFmtId="187" fontId="13" fillId="0" borderId="0" xfId="1" applyNumberFormat="1" applyFont="1" applyAlignment="1"/>
    <xf numFmtId="187" fontId="2" fillId="7" borderId="0" xfId="1" applyNumberFormat="1" applyFont="1" applyFill="1" applyBorder="1"/>
    <xf numFmtId="187" fontId="2" fillId="7" borderId="0" xfId="1" applyNumberFormat="1" applyFont="1" applyFill="1" applyBorder="1" applyAlignment="1">
      <alignment horizontal="right"/>
    </xf>
    <xf numFmtId="187" fontId="2" fillId="7" borderId="0" xfId="1" applyNumberFormat="1" applyFont="1" applyFill="1"/>
    <xf numFmtId="187" fontId="1" fillId="7" borderId="0" xfId="1" applyNumberFormat="1" applyFont="1" applyFill="1" applyAlignment="1">
      <alignment horizontal="right"/>
    </xf>
    <xf numFmtId="187" fontId="2" fillId="0" borderId="5" xfId="1" applyNumberFormat="1" applyFont="1" applyBorder="1"/>
    <xf numFmtId="187" fontId="2" fillId="0" borderId="21" xfId="1" applyNumberFormat="1" applyFont="1" applyBorder="1"/>
    <xf numFmtId="187" fontId="1" fillId="2" borderId="27" xfId="1" applyNumberFormat="1" applyFont="1" applyFill="1" applyBorder="1"/>
    <xf numFmtId="187" fontId="1" fillId="4" borderId="27" xfId="1" applyNumberFormat="1" applyFont="1" applyFill="1" applyBorder="1"/>
    <xf numFmtId="187" fontId="1" fillId="9" borderId="28" xfId="1" applyNumberFormat="1" applyFont="1" applyFill="1" applyBorder="1"/>
    <xf numFmtId="187" fontId="1" fillId="4" borderId="4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6" fillId="0" borderId="0" xfId="0" applyFont="1" applyAlignment="1">
      <alignment horizontal="right"/>
    </xf>
    <xf numFmtId="187" fontId="10" fillId="10" borderId="15" xfId="1" applyNumberFormat="1" applyFont="1" applyFill="1" applyBorder="1"/>
    <xf numFmtId="187" fontId="2" fillId="10" borderId="2" xfId="1" applyNumberFormat="1" applyFont="1" applyFill="1" applyBorder="1"/>
    <xf numFmtId="187" fontId="10" fillId="10" borderId="14" xfId="1" applyNumberFormat="1" applyFont="1" applyFill="1" applyBorder="1"/>
    <xf numFmtId="187" fontId="10" fillId="10" borderId="13" xfId="1" applyNumberFormat="1" applyFont="1" applyFill="1" applyBorder="1"/>
    <xf numFmtId="187" fontId="2" fillId="10" borderId="1" xfId="1" applyNumberFormat="1" applyFont="1" applyFill="1" applyBorder="1"/>
    <xf numFmtId="187" fontId="10" fillId="10" borderId="13" xfId="1" applyNumberFormat="1" applyFont="1" applyFill="1" applyBorder="1" applyAlignment="1">
      <alignment horizontal="left"/>
    </xf>
    <xf numFmtId="187" fontId="10" fillId="10" borderId="33" xfId="1" applyNumberFormat="1" applyFont="1" applyFill="1" applyBorder="1" applyAlignment="1">
      <alignment horizontal="left"/>
    </xf>
    <xf numFmtId="187" fontId="2" fillId="10" borderId="22" xfId="1" applyNumberFormat="1" applyFont="1" applyFill="1" applyBorder="1"/>
    <xf numFmtId="0" fontId="2" fillId="0" borderId="0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8" fillId="0" borderId="0" xfId="0" applyFont="1"/>
    <xf numFmtId="0" fontId="11" fillId="0" borderId="5" xfId="0" applyFont="1" applyFill="1" applyBorder="1"/>
    <xf numFmtId="43" fontId="11" fillId="0" borderId="5" xfId="3" applyFont="1" applyFill="1" applyBorder="1"/>
    <xf numFmtId="43" fontId="10" fillId="0" borderId="5" xfId="3" applyFont="1" applyFill="1" applyBorder="1"/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 vertical="center"/>
    </xf>
    <xf numFmtId="43" fontId="10" fillId="0" borderId="6" xfId="3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/>
    <xf numFmtId="43" fontId="11" fillId="0" borderId="6" xfId="3" applyFont="1" applyFill="1" applyBorder="1"/>
    <xf numFmtId="0" fontId="10" fillId="0" borderId="17" xfId="0" applyFont="1" applyFill="1" applyBorder="1"/>
    <xf numFmtId="43" fontId="10" fillId="0" borderId="17" xfId="3" applyFont="1" applyFill="1" applyBorder="1"/>
    <xf numFmtId="0" fontId="10" fillId="0" borderId="6" xfId="0" applyFont="1" applyFill="1" applyBorder="1" applyAlignment="1">
      <alignment horizontal="left"/>
    </xf>
    <xf numFmtId="0" fontId="10" fillId="0" borderId="5" xfId="0" applyFont="1" applyBorder="1" applyAlignment="1">
      <alignment vertical="center"/>
    </xf>
    <xf numFmtId="49" fontId="10" fillId="0" borderId="5" xfId="2" applyNumberFormat="1" applyFont="1" applyBorder="1" applyAlignment="1">
      <alignment horizontal="center"/>
    </xf>
    <xf numFmtId="0" fontId="10" fillId="0" borderId="6" xfId="0" applyFont="1" applyBorder="1" applyAlignment="1">
      <alignment vertical="center"/>
    </xf>
    <xf numFmtId="49" fontId="10" fillId="0" borderId="6" xfId="2" applyNumberFormat="1" applyFont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Fill="1" applyBorder="1"/>
    <xf numFmtId="0" fontId="11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17" xfId="0" applyFont="1" applyFill="1" applyBorder="1" applyAlignment="1">
      <alignment horizontal="center"/>
    </xf>
    <xf numFmtId="43" fontId="11" fillId="0" borderId="17" xfId="3" applyFont="1" applyFill="1" applyBorder="1"/>
    <xf numFmtId="0" fontId="11" fillId="0" borderId="35" xfId="0" applyFont="1" applyFill="1" applyBorder="1"/>
    <xf numFmtId="0" fontId="10" fillId="0" borderId="35" xfId="0" applyFont="1" applyFill="1" applyBorder="1"/>
    <xf numFmtId="43" fontId="10" fillId="0" borderId="35" xfId="3" applyFont="1" applyFill="1" applyBorder="1"/>
    <xf numFmtId="0" fontId="10" fillId="0" borderId="6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right"/>
    </xf>
    <xf numFmtId="43" fontId="11" fillId="0" borderId="5" xfId="3" applyFont="1" applyFill="1" applyBorder="1" applyAlignment="1">
      <alignment horizontal="center"/>
    </xf>
    <xf numFmtId="43" fontId="10" fillId="0" borderId="6" xfId="3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1" fillId="0" borderId="35" xfId="0" applyFont="1" applyFill="1" applyBorder="1" applyAlignment="1">
      <alignment horizontal="center"/>
    </xf>
    <xf numFmtId="43" fontId="11" fillId="0" borderId="35" xfId="3" applyFont="1" applyFill="1" applyBorder="1"/>
    <xf numFmtId="0" fontId="10" fillId="0" borderId="6" xfId="0" applyFont="1" applyFill="1" applyBorder="1" applyAlignment="1">
      <alignment horizontal="right" vertical="center"/>
    </xf>
    <xf numFmtId="43" fontId="10" fillId="0" borderId="6" xfId="3" applyFont="1" applyFill="1" applyBorder="1" applyAlignment="1">
      <alignment horizontal="center" vertical="center"/>
    </xf>
    <xf numFmtId="41" fontId="12" fillId="0" borderId="6" xfId="0" applyNumberFormat="1" applyFont="1" applyFill="1" applyBorder="1"/>
    <xf numFmtId="41" fontId="10" fillId="0" borderId="6" xfId="0" applyNumberFormat="1" applyFont="1" applyFill="1" applyBorder="1"/>
    <xf numFmtId="189" fontId="10" fillId="0" borderId="5" xfId="3" applyNumberFormat="1" applyFont="1" applyFill="1" applyBorder="1"/>
    <xf numFmtId="189" fontId="10" fillId="0" borderId="6" xfId="3" applyNumberFormat="1" applyFont="1" applyFill="1" applyBorder="1"/>
    <xf numFmtId="189" fontId="11" fillId="0" borderId="6" xfId="3" applyNumberFormat="1" applyFont="1" applyFill="1" applyBorder="1"/>
    <xf numFmtId="41" fontId="11" fillId="0" borderId="6" xfId="0" applyNumberFormat="1" applyFont="1" applyFill="1" applyBorder="1"/>
    <xf numFmtId="0" fontId="11" fillId="0" borderId="5" xfId="0" applyFont="1" applyFill="1" applyBorder="1" applyAlignment="1">
      <alignment horizontal="center"/>
    </xf>
    <xf numFmtId="43" fontId="10" fillId="0" borderId="5" xfId="3" applyFont="1" applyFill="1" applyBorder="1" applyAlignment="1">
      <alignment horizontal="center"/>
    </xf>
    <xf numFmtId="43" fontId="11" fillId="0" borderId="6" xfId="3" applyFont="1" applyFill="1" applyBorder="1" applyAlignment="1">
      <alignment horizontal="center"/>
    </xf>
    <xf numFmtId="187" fontId="2" fillId="4" borderId="0" xfId="1" applyNumberFormat="1" applyFont="1" applyFill="1" applyBorder="1" applyAlignment="1">
      <alignment horizontal="center"/>
    </xf>
    <xf numFmtId="0" fontId="21" fillId="0" borderId="6" xfId="0" applyFont="1" applyFill="1" applyBorder="1"/>
    <xf numFmtId="0" fontId="22" fillId="0" borderId="0" xfId="0" applyFont="1"/>
    <xf numFmtId="43" fontId="2" fillId="4" borderId="5" xfId="3" applyFont="1" applyFill="1" applyBorder="1"/>
    <xf numFmtId="0" fontId="23" fillId="0" borderId="0" xfId="0" applyFont="1" applyFill="1" applyBorder="1" applyAlignment="1"/>
    <xf numFmtId="0" fontId="23" fillId="0" borderId="0" xfId="0" applyFont="1" applyFill="1"/>
    <xf numFmtId="0" fontId="21" fillId="0" borderId="5" xfId="0" applyFont="1" applyFill="1" applyBorder="1"/>
    <xf numFmtId="0" fontId="21" fillId="0" borderId="17" xfId="0" applyFont="1" applyFill="1" applyBorder="1"/>
    <xf numFmtId="0" fontId="21" fillId="0" borderId="35" xfId="0" applyFont="1" applyFill="1" applyBorder="1"/>
    <xf numFmtId="0" fontId="11" fillId="0" borderId="15" xfId="0" applyFont="1" applyFill="1" applyBorder="1"/>
    <xf numFmtId="0" fontId="10" fillId="0" borderId="1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49" fontId="10" fillId="0" borderId="35" xfId="0" applyNumberFormat="1" applyFont="1" applyBorder="1" applyAlignment="1">
      <alignment horizontal="left" vertical="center"/>
    </xf>
    <xf numFmtId="43" fontId="2" fillId="4" borderId="6" xfId="3" applyFont="1" applyFill="1" applyBorder="1"/>
    <xf numFmtId="43" fontId="2" fillId="4" borderId="1" xfId="3" applyFont="1" applyFill="1" applyBorder="1"/>
    <xf numFmtId="43" fontId="10" fillId="0" borderId="17" xfId="3" applyFont="1" applyFill="1" applyBorder="1" applyAlignment="1">
      <alignment horizontal="center"/>
    </xf>
    <xf numFmtId="41" fontId="10" fillId="0" borderId="5" xfId="0" applyNumberFormat="1" applyFont="1" applyFill="1" applyBorder="1"/>
    <xf numFmtId="189" fontId="11" fillId="0" borderId="17" xfId="3" applyNumberFormat="1" applyFont="1" applyFill="1" applyBorder="1"/>
    <xf numFmtId="41" fontId="11" fillId="0" borderId="17" xfId="0" applyNumberFormat="1" applyFont="1" applyFill="1" applyBorder="1"/>
    <xf numFmtId="189" fontId="10" fillId="0" borderId="17" xfId="3" applyNumberFormat="1" applyFont="1" applyFill="1" applyBorder="1"/>
    <xf numFmtId="41" fontId="10" fillId="0" borderId="17" xfId="0" applyNumberFormat="1" applyFont="1" applyFill="1" applyBorder="1"/>
    <xf numFmtId="43" fontId="11" fillId="0" borderId="17" xfId="3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" fillId="0" borderId="0" xfId="0" applyFont="1"/>
    <xf numFmtId="0" fontId="24" fillId="0" borderId="0" xfId="0" applyFont="1" applyAlignment="1">
      <alignment horizontal="right"/>
    </xf>
    <xf numFmtId="187" fontId="25" fillId="4" borderId="0" xfId="1" applyNumberFormat="1" applyFont="1" applyFill="1" applyAlignment="1">
      <alignment horizontal="center"/>
    </xf>
    <xf numFmtId="187" fontId="2" fillId="0" borderId="5" xfId="1" applyNumberFormat="1" applyFont="1" applyFill="1" applyBorder="1" applyAlignment="1">
      <alignment horizontal="left"/>
    </xf>
    <xf numFmtId="187" fontId="2" fillId="0" borderId="21" xfId="1" applyNumberFormat="1" applyFont="1" applyFill="1" applyBorder="1" applyAlignment="1">
      <alignment horizontal="left"/>
    </xf>
    <xf numFmtId="187" fontId="2" fillId="0" borderId="0" xfId="1" applyNumberFormat="1" applyFont="1" applyAlignment="1">
      <alignment horizontal="left"/>
    </xf>
    <xf numFmtId="0" fontId="26" fillId="0" borderId="0" xfId="0" applyFont="1"/>
    <xf numFmtId="187" fontId="2" fillId="7" borderId="0" xfId="1" applyNumberFormat="1" applyFont="1" applyFill="1" applyBorder="1" applyAlignment="1">
      <alignment horizontal="left"/>
    </xf>
    <xf numFmtId="0" fontId="2" fillId="4" borderId="0" xfId="1" applyNumberFormat="1" applyFont="1" applyFill="1" applyBorder="1"/>
    <xf numFmtId="0" fontId="2" fillId="4" borderId="0" xfId="1" applyNumberFormat="1" applyFont="1" applyFill="1" applyBorder="1" applyAlignment="1">
      <alignment horizontal="left"/>
    </xf>
    <xf numFmtId="187" fontId="2" fillId="7" borderId="0" xfId="1" applyNumberFormat="1" applyFont="1" applyFill="1" applyBorder="1" applyAlignment="1">
      <alignment horizontal="center"/>
    </xf>
    <xf numFmtId="0" fontId="2" fillId="7" borderId="0" xfId="1" applyNumberFormat="1" applyFont="1" applyFill="1" applyBorder="1" applyAlignment="1">
      <alignment horizontal="left"/>
    </xf>
    <xf numFmtId="43" fontId="10" fillId="0" borderId="35" xfId="3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43" fontId="10" fillId="0" borderId="5" xfId="3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43" fontId="10" fillId="0" borderId="35" xfId="3" applyFont="1" applyFill="1" applyBorder="1" applyAlignment="1">
      <alignment horizontal="center"/>
    </xf>
    <xf numFmtId="43" fontId="10" fillId="0" borderId="5" xfId="3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8" fillId="0" borderId="20" xfId="0" applyFont="1" applyBorder="1"/>
    <xf numFmtId="0" fontId="11" fillId="0" borderId="35" xfId="0" applyFont="1" applyFill="1" applyBorder="1" applyAlignment="1">
      <alignment horizontal="left"/>
    </xf>
    <xf numFmtId="43" fontId="11" fillId="0" borderId="35" xfId="3" applyFont="1" applyFill="1" applyBorder="1" applyAlignment="1">
      <alignment horizontal="center"/>
    </xf>
    <xf numFmtId="0" fontId="27" fillId="0" borderId="6" xfId="0" applyFont="1" applyBorder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43" fontId="21" fillId="0" borderId="6" xfId="3" applyFont="1" applyFill="1" applyBorder="1"/>
    <xf numFmtId="0" fontId="29" fillId="0" borderId="5" xfId="0" applyFont="1" applyBorder="1" applyAlignment="1">
      <alignment horizontal="center"/>
    </xf>
    <xf numFmtId="43" fontId="21" fillId="0" borderId="5" xfId="3" applyFont="1" applyFill="1" applyBorder="1"/>
    <xf numFmtId="189" fontId="11" fillId="0" borderId="35" xfId="3" applyNumberFormat="1" applyFont="1" applyFill="1" applyBorder="1"/>
    <xf numFmtId="41" fontId="11" fillId="0" borderId="35" xfId="0" applyNumberFormat="1" applyFont="1" applyFill="1" applyBorder="1"/>
    <xf numFmtId="43" fontId="11" fillId="0" borderId="24" xfId="3" applyFont="1" applyFill="1" applyBorder="1"/>
    <xf numFmtId="0" fontId="10" fillId="0" borderId="17" xfId="0" applyFont="1" applyFill="1" applyBorder="1" applyAlignment="1">
      <alignment horizontal="right"/>
    </xf>
    <xf numFmtId="0" fontId="28" fillId="0" borderId="5" xfId="0" applyFont="1" applyBorder="1"/>
    <xf numFmtId="0" fontId="27" fillId="0" borderId="17" xfId="0" applyFont="1" applyBorder="1"/>
    <xf numFmtId="0" fontId="10" fillId="0" borderId="17" xfId="0" applyFont="1" applyFill="1" applyBorder="1" applyAlignment="1">
      <alignment horizontal="center"/>
    </xf>
    <xf numFmtId="187" fontId="1" fillId="0" borderId="0" xfId="1" applyNumberFormat="1" applyFont="1" applyAlignment="1">
      <alignment horizontal="right"/>
    </xf>
    <xf numFmtId="187" fontId="10" fillId="7" borderId="0" xfId="1" applyNumberFormat="1" applyFont="1" applyFill="1"/>
    <xf numFmtId="43" fontId="10" fillId="0" borderId="35" xfId="3" applyFont="1" applyFill="1" applyBorder="1" applyAlignment="1">
      <alignment horizontal="center" vertical="center"/>
    </xf>
    <xf numFmtId="43" fontId="10" fillId="0" borderId="5" xfId="3" applyFont="1" applyFill="1" applyBorder="1" applyAlignment="1">
      <alignment horizontal="center" vertical="center"/>
    </xf>
    <xf numFmtId="43" fontId="10" fillId="0" borderId="35" xfId="3" applyFont="1" applyFill="1" applyBorder="1" applyAlignment="1">
      <alignment horizontal="center"/>
    </xf>
    <xf numFmtId="43" fontId="10" fillId="0" borderId="5" xfId="3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3" fontId="10" fillId="0" borderId="35" xfId="3" applyFont="1" applyFill="1" applyBorder="1" applyAlignment="1">
      <alignment horizontal="right" vertical="center"/>
    </xf>
    <xf numFmtId="43" fontId="10" fillId="0" borderId="5" xfId="3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187" fontId="1" fillId="0" borderId="23" xfId="1" applyNumberFormat="1" applyFont="1" applyBorder="1" applyAlignment="1">
      <alignment horizontal="right"/>
    </xf>
    <xf numFmtId="187" fontId="1" fillId="0" borderId="8" xfId="1" applyNumberFormat="1" applyFont="1" applyBorder="1" applyAlignment="1">
      <alignment horizontal="right"/>
    </xf>
    <xf numFmtId="187" fontId="8" fillId="4" borderId="0" xfId="1" applyNumberFormat="1" applyFont="1" applyFill="1" applyAlignment="1">
      <alignment horizontal="center"/>
    </xf>
    <xf numFmtId="187" fontId="9" fillId="5" borderId="3" xfId="1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187" fontId="9" fillId="5" borderId="4" xfId="1" applyNumberFormat="1" applyFont="1" applyFill="1" applyBorder="1" applyAlignment="1">
      <alignment horizontal="center" vertical="center"/>
    </xf>
    <xf numFmtId="187" fontId="25" fillId="4" borderId="0" xfId="1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87" fontId="1" fillId="8" borderId="3" xfId="1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87" fontId="1" fillId="8" borderId="4" xfId="1" applyNumberFormat="1" applyFont="1" applyFill="1" applyBorder="1" applyAlignment="1">
      <alignment horizontal="center" vertical="center"/>
    </xf>
    <xf numFmtId="187" fontId="1" fillId="4" borderId="3" xfId="1" applyNumberFormat="1" applyFont="1" applyFill="1" applyBorder="1" applyAlignment="1">
      <alignment horizontal="center" vertical="center"/>
    </xf>
    <xf numFmtId="187" fontId="1" fillId="4" borderId="24" xfId="1" applyNumberFormat="1" applyFont="1" applyFill="1" applyBorder="1" applyAlignment="1">
      <alignment horizontal="center" vertical="center"/>
    </xf>
    <xf numFmtId="187" fontId="1" fillId="4" borderId="4" xfId="1" applyNumberFormat="1" applyFont="1" applyFill="1" applyBorder="1" applyAlignment="1">
      <alignment horizontal="center" vertical="center"/>
    </xf>
    <xf numFmtId="187" fontId="1" fillId="4" borderId="7" xfId="1" applyNumberFormat="1" applyFont="1" applyFill="1" applyBorder="1" applyAlignment="1">
      <alignment horizontal="center"/>
    </xf>
    <xf numFmtId="187" fontId="1" fillId="4" borderId="23" xfId="1" applyNumberFormat="1" applyFont="1" applyFill="1" applyBorder="1" applyAlignment="1">
      <alignment horizontal="center"/>
    </xf>
    <xf numFmtId="187" fontId="1" fillId="4" borderId="8" xfId="1" applyNumberFormat="1" applyFont="1" applyFill="1" applyBorder="1" applyAlignment="1">
      <alignment horizontal="center"/>
    </xf>
    <xf numFmtId="187" fontId="1" fillId="4" borderId="26" xfId="1" applyNumberFormat="1" applyFont="1" applyFill="1" applyBorder="1" applyAlignment="1">
      <alignment horizontal="center"/>
    </xf>
    <xf numFmtId="187" fontId="1" fillId="4" borderId="0" xfId="1" applyNumberFormat="1" applyFont="1" applyFill="1" applyBorder="1" applyAlignment="1">
      <alignment horizontal="center"/>
    </xf>
    <xf numFmtId="187" fontId="1" fillId="4" borderId="25" xfId="1" applyNumberFormat="1" applyFont="1" applyFill="1" applyBorder="1" applyAlignment="1">
      <alignment horizontal="center"/>
    </xf>
    <xf numFmtId="187" fontId="1" fillId="4" borderId="11" xfId="1" quotePrefix="1" applyNumberFormat="1" applyFont="1" applyFill="1" applyBorder="1" applyAlignment="1">
      <alignment horizontal="left" vertical="top"/>
    </xf>
    <xf numFmtId="187" fontId="1" fillId="4" borderId="29" xfId="1" quotePrefix="1" applyNumberFormat="1" applyFont="1" applyFill="1" applyBorder="1" applyAlignment="1">
      <alignment horizontal="left" vertical="top"/>
    </xf>
    <xf numFmtId="187" fontId="1" fillId="4" borderId="12" xfId="1" quotePrefix="1" applyNumberFormat="1" applyFont="1" applyFill="1" applyBorder="1" applyAlignment="1">
      <alignment horizontal="left" vertical="top"/>
    </xf>
    <xf numFmtId="187" fontId="1" fillId="8" borderId="7" xfId="1" applyNumberFormat="1" applyFont="1" applyFill="1" applyBorder="1" applyAlignment="1">
      <alignment horizontal="center" vertical="center"/>
    </xf>
    <xf numFmtId="187" fontId="1" fillId="8" borderId="23" xfId="1" applyNumberFormat="1" applyFont="1" applyFill="1" applyBorder="1" applyAlignment="1">
      <alignment horizontal="center" vertical="center"/>
    </xf>
    <xf numFmtId="187" fontId="1" fillId="8" borderId="8" xfId="1" applyNumberFormat="1" applyFont="1" applyFill="1" applyBorder="1" applyAlignment="1">
      <alignment horizontal="center" vertical="center"/>
    </xf>
    <xf numFmtId="187" fontId="1" fillId="8" borderId="11" xfId="1" applyNumberFormat="1" applyFont="1" applyFill="1" applyBorder="1" applyAlignment="1">
      <alignment horizontal="center" vertical="center"/>
    </xf>
    <xf numFmtId="187" fontId="1" fillId="8" borderId="29" xfId="1" applyNumberFormat="1" applyFont="1" applyFill="1" applyBorder="1" applyAlignment="1">
      <alignment horizontal="center" vertical="center"/>
    </xf>
    <xf numFmtId="187" fontId="1" fillId="8" borderId="12" xfId="1" applyNumberFormat="1" applyFont="1" applyFill="1" applyBorder="1" applyAlignment="1">
      <alignment horizontal="center" vertical="center"/>
    </xf>
    <xf numFmtId="187" fontId="2" fillId="10" borderId="13" xfId="1" applyNumberFormat="1" applyFont="1" applyFill="1" applyBorder="1" applyAlignment="1">
      <alignment horizontal="center"/>
    </xf>
    <xf numFmtId="187" fontId="2" fillId="10" borderId="1" xfId="1" applyNumberFormat="1" applyFont="1" applyFill="1" applyBorder="1" applyAlignment="1">
      <alignment horizontal="center"/>
    </xf>
    <xf numFmtId="187" fontId="2" fillId="10" borderId="14" xfId="1" applyNumberFormat="1" applyFont="1" applyFill="1" applyBorder="1" applyAlignment="1">
      <alignment horizontal="center"/>
    </xf>
    <xf numFmtId="187" fontId="2" fillId="0" borderId="30" xfId="1" applyNumberFormat="1" applyFont="1" applyBorder="1" applyAlignment="1">
      <alignment horizontal="left"/>
    </xf>
    <xf numFmtId="187" fontId="2" fillId="0" borderId="31" xfId="1" applyNumberFormat="1" applyFont="1" applyBorder="1" applyAlignment="1">
      <alignment horizontal="left"/>
    </xf>
    <xf numFmtId="187" fontId="2" fillId="0" borderId="32" xfId="1" applyNumberFormat="1" applyFont="1" applyBorder="1" applyAlignment="1">
      <alignment horizontal="left"/>
    </xf>
    <xf numFmtId="187" fontId="2" fillId="0" borderId="15" xfId="1" applyNumberFormat="1" applyFont="1" applyBorder="1" applyAlignment="1">
      <alignment horizontal="left"/>
    </xf>
    <xf numFmtId="187" fontId="2" fillId="0" borderId="2" xfId="1" applyNumberFormat="1" applyFont="1" applyBorder="1" applyAlignment="1">
      <alignment horizontal="left"/>
    </xf>
    <xf numFmtId="187" fontId="2" fillId="0" borderId="16" xfId="1" applyNumberFormat="1" applyFont="1" applyBorder="1" applyAlignment="1">
      <alignment horizontal="left"/>
    </xf>
    <xf numFmtId="187" fontId="2" fillId="0" borderId="18" xfId="1" applyNumberFormat="1" applyFont="1" applyBorder="1" applyAlignment="1">
      <alignment horizontal="center"/>
    </xf>
    <xf numFmtId="187" fontId="2" fillId="0" borderId="34" xfId="1" applyNumberFormat="1" applyFont="1" applyBorder="1" applyAlignment="1">
      <alignment horizontal="center"/>
    </xf>
    <xf numFmtId="187" fontId="2" fillId="0" borderId="19" xfId="1" applyNumberFormat="1" applyFont="1" applyBorder="1" applyAlignment="1">
      <alignment horizontal="center"/>
    </xf>
    <xf numFmtId="187" fontId="2" fillId="7" borderId="0" xfId="1" applyNumberFormat="1" applyFont="1" applyFill="1" applyBorder="1" applyAlignment="1">
      <alignment horizontal="left"/>
    </xf>
    <xf numFmtId="187" fontId="14" fillId="0" borderId="0" xfId="1" applyNumberFormat="1" applyFont="1" applyAlignment="1">
      <alignment horizontal="center"/>
    </xf>
    <xf numFmtId="187" fontId="2" fillId="7" borderId="0" xfId="1" quotePrefix="1" applyNumberFormat="1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31" fillId="0" borderId="23" xfId="0" applyFont="1" applyBorder="1" applyAlignment="1">
      <alignment horizontal="center"/>
    </xf>
  </cellXfs>
  <cellStyles count="4">
    <cellStyle name="เครื่องหมายจุลภาค" xfId="3" builtinId="3"/>
    <cellStyle name="เครื่องหมายสกุลเงิน [0]_PERSONAL" xfId="1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W/&#3591;&#3634;&#3609;&#3650;&#3619;&#3591;&#3614;&#3618;&#3634;&#3610;&#3634;&#3621;/&#3649;&#3610;&#3610;&#3611;&#3637;%202559/&#3649;&#3610;&#3610;&#3648;&#3621;&#3586;&#3607;&#3637;&#3656;%20013-59%20&#3650;&#3588;&#3619;&#3591;&#3585;&#3634;&#3619;&#3611;&#3619;&#3633;&#3610;&#3611;&#3619;&#3640;&#3591;&#3627;&#3657;&#3629;&#3591;&#3609;&#3657;&#3635;&#3648;&#3592;&#3657;&#3634;&#3627;&#3609;&#3657;&#3634;&#3607;&#3637;&#3656;%20ICU%20NEURO%203/&#3605;&#3633;&#3623;&#3592;&#3619;&#3636;&#3591;&#3617;&#3633;&#3609;&#3627;&#3634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ผ่อง"/>
      <sheetName val="ปร.4"/>
      <sheetName val="ปร.4 (ครุภัณฑ์)"/>
      <sheetName val="ปร.5(ก)"/>
      <sheetName val="ปร.5(ข)"/>
      <sheetName val="ปร.6"/>
    </sheetNames>
    <sheetDataSet>
      <sheetData sheetId="0"/>
      <sheetData sheetId="1"/>
      <sheetData sheetId="2">
        <row r="8">
          <cell r="A8" t="str">
            <v>คำนวณราคากลางโดย : นายชุติพนธ์  ขันตีสาย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view="pageLayout" topLeftCell="A40" zoomScaleNormal="110" zoomScaleSheetLayoutView="112" workbookViewId="0">
      <selection activeCell="M6" sqref="M6"/>
    </sheetView>
  </sheetViews>
  <sheetFormatPr defaultRowHeight="16.5" x14ac:dyDescent="0.25"/>
  <cols>
    <col min="1" max="1" width="4.75" style="106" customWidth="1"/>
    <col min="2" max="2" width="39.125" style="52" customWidth="1"/>
    <col min="3" max="3" width="7.125" style="52" customWidth="1"/>
    <col min="4" max="4" width="7" style="52" customWidth="1"/>
    <col min="5" max="5" width="9.5" style="52" customWidth="1"/>
    <col min="6" max="6" width="10.875" style="52" customWidth="1"/>
    <col min="7" max="7" width="9.5" style="52" customWidth="1"/>
    <col min="8" max="8" width="9.625" style="52" customWidth="1"/>
    <col min="9" max="9" width="12.625" style="52" customWidth="1"/>
    <col min="10" max="10" width="8.875" style="52" customWidth="1"/>
    <col min="11" max="11" width="0" style="52" hidden="1" customWidth="1"/>
    <col min="12" max="16384" width="9" style="52"/>
  </cols>
  <sheetData>
    <row r="1" spans="1:10" ht="21" x14ac:dyDescent="0.45">
      <c r="A1" s="186" t="s">
        <v>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1.75" x14ac:dyDescent="0.5">
      <c r="A2" s="187" t="s">
        <v>239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1.75" x14ac:dyDescent="0.5">
      <c r="A3" s="187" t="s">
        <v>240</v>
      </c>
      <c r="B3" s="187"/>
      <c r="C3" s="187"/>
      <c r="D3" s="187"/>
      <c r="E3" s="187" t="s">
        <v>241</v>
      </c>
      <c r="F3" s="187"/>
      <c r="G3" s="85"/>
      <c r="H3" s="85"/>
      <c r="I3" s="85"/>
      <c r="J3" s="85"/>
    </row>
    <row r="4" spans="1:10" ht="21.75" x14ac:dyDescent="0.5">
      <c r="A4" s="187" t="s">
        <v>52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21.75" x14ac:dyDescent="0.5">
      <c r="A5" s="108" t="s">
        <v>45</v>
      </c>
      <c r="B5" s="86"/>
      <c r="C5" s="87" t="s">
        <v>46</v>
      </c>
      <c r="D5" s="86"/>
      <c r="E5" s="86" t="s">
        <v>37</v>
      </c>
      <c r="F5" s="86"/>
      <c r="G5" s="128">
        <v>20</v>
      </c>
      <c r="H5" s="86" t="s">
        <v>242</v>
      </c>
      <c r="I5" s="88">
        <v>2559</v>
      </c>
      <c r="J5" s="85"/>
    </row>
    <row r="6" spans="1:10" ht="22.5" thickBot="1" x14ac:dyDescent="0.55000000000000004">
      <c r="A6" s="109"/>
      <c r="B6" s="89"/>
      <c r="C6" s="89"/>
      <c r="D6" s="89"/>
      <c r="E6" s="89"/>
      <c r="F6" s="89"/>
      <c r="G6" s="89"/>
      <c r="H6" s="89"/>
      <c r="I6" s="89"/>
      <c r="J6" s="90" t="s">
        <v>7</v>
      </c>
    </row>
    <row r="7" spans="1:10" ht="19.5" thickTop="1" x14ac:dyDescent="0.4">
      <c r="A7" s="190" t="s">
        <v>0</v>
      </c>
      <c r="B7" s="188" t="s">
        <v>1</v>
      </c>
      <c r="C7" s="188" t="s">
        <v>2</v>
      </c>
      <c r="D7" s="188" t="s">
        <v>3</v>
      </c>
      <c r="E7" s="192" t="s">
        <v>8</v>
      </c>
      <c r="F7" s="193"/>
      <c r="G7" s="192" t="s">
        <v>9</v>
      </c>
      <c r="H7" s="193"/>
      <c r="I7" s="51" t="s">
        <v>10</v>
      </c>
      <c r="J7" s="188" t="s">
        <v>5</v>
      </c>
    </row>
    <row r="8" spans="1:10" ht="19.5" thickBot="1" x14ac:dyDescent="0.45">
      <c r="A8" s="191"/>
      <c r="B8" s="189"/>
      <c r="C8" s="189"/>
      <c r="D8" s="189"/>
      <c r="E8" s="49" t="s">
        <v>11</v>
      </c>
      <c r="F8" s="49" t="s">
        <v>4</v>
      </c>
      <c r="G8" s="49" t="s">
        <v>11</v>
      </c>
      <c r="H8" s="49" t="s">
        <v>4</v>
      </c>
      <c r="I8" s="50" t="s">
        <v>12</v>
      </c>
      <c r="J8" s="189"/>
    </row>
    <row r="9" spans="1:10" ht="20.25" thickTop="1" x14ac:dyDescent="0.45">
      <c r="A9" s="105"/>
      <c r="B9" s="59" t="s">
        <v>55</v>
      </c>
      <c r="C9" s="56"/>
      <c r="D9" s="56"/>
      <c r="E9" s="58"/>
      <c r="F9" s="58"/>
      <c r="G9" s="58"/>
      <c r="H9" s="58"/>
      <c r="I9" s="58"/>
      <c r="J9" s="58"/>
    </row>
    <row r="10" spans="1:10" ht="19.5" x14ac:dyDescent="0.45">
      <c r="A10" s="110">
        <v>1</v>
      </c>
      <c r="B10" s="101" t="s">
        <v>21</v>
      </c>
      <c r="C10" s="53"/>
      <c r="D10" s="53"/>
      <c r="E10" s="54"/>
      <c r="F10" s="54"/>
      <c r="G10" s="54"/>
      <c r="H10" s="54"/>
      <c r="I10" s="54"/>
      <c r="J10" s="55"/>
    </row>
    <row r="11" spans="1:10" ht="19.5" x14ac:dyDescent="0.45">
      <c r="A11" s="105"/>
      <c r="B11" s="56" t="s">
        <v>56</v>
      </c>
      <c r="C11" s="56">
        <v>38</v>
      </c>
      <c r="D11" s="57" t="s">
        <v>57</v>
      </c>
      <c r="E11" s="58">
        <v>0</v>
      </c>
      <c r="F11" s="58">
        <f>C11*E11</f>
        <v>0</v>
      </c>
      <c r="G11" s="58">
        <v>40</v>
      </c>
      <c r="H11" s="58">
        <f>C11*G11</f>
        <v>1520</v>
      </c>
      <c r="I11" s="58">
        <f>F11+H11</f>
        <v>1520</v>
      </c>
      <c r="J11" s="58"/>
    </row>
    <row r="12" spans="1:10" ht="19.5" x14ac:dyDescent="0.45">
      <c r="A12" s="105"/>
      <c r="B12" s="56" t="s">
        <v>68</v>
      </c>
      <c r="C12" s="56">
        <v>127</v>
      </c>
      <c r="D12" s="57" t="s">
        <v>57</v>
      </c>
      <c r="E12" s="58">
        <v>1</v>
      </c>
      <c r="F12" s="58">
        <f>C12*E12</f>
        <v>127</v>
      </c>
      <c r="G12" s="58">
        <v>41</v>
      </c>
      <c r="H12" s="58">
        <f>C12*G12</f>
        <v>5207</v>
      </c>
      <c r="I12" s="58">
        <f>F12+H12</f>
        <v>5334</v>
      </c>
      <c r="J12" s="58"/>
    </row>
    <row r="13" spans="1:10" ht="19.5" x14ac:dyDescent="0.45">
      <c r="A13" s="105"/>
      <c r="B13" s="56" t="s">
        <v>58</v>
      </c>
      <c r="C13" s="56">
        <v>44</v>
      </c>
      <c r="D13" s="57" t="s">
        <v>57</v>
      </c>
      <c r="E13" s="58">
        <v>0</v>
      </c>
      <c r="F13" s="58">
        <f t="shared" ref="F13:F19" si="0">C13*E13</f>
        <v>0</v>
      </c>
      <c r="G13" s="58">
        <v>35</v>
      </c>
      <c r="H13" s="58">
        <f t="shared" ref="H13:H19" si="1">C13*G13</f>
        <v>1540</v>
      </c>
      <c r="I13" s="58">
        <f t="shared" ref="I13:I19" si="2">F13+H13</f>
        <v>1540</v>
      </c>
      <c r="J13" s="58"/>
    </row>
    <row r="14" spans="1:10" ht="19.5" x14ac:dyDescent="0.45">
      <c r="A14" s="105"/>
      <c r="B14" s="56" t="s">
        <v>59</v>
      </c>
      <c r="C14" s="56">
        <v>5</v>
      </c>
      <c r="D14" s="57" t="s">
        <v>47</v>
      </c>
      <c r="E14" s="58">
        <v>0</v>
      </c>
      <c r="F14" s="58">
        <f t="shared" si="0"/>
        <v>0</v>
      </c>
      <c r="G14" s="58">
        <v>70</v>
      </c>
      <c r="H14" s="58">
        <f t="shared" si="1"/>
        <v>350</v>
      </c>
      <c r="I14" s="58">
        <f t="shared" si="2"/>
        <v>350</v>
      </c>
      <c r="J14" s="58"/>
    </row>
    <row r="15" spans="1:10" ht="19.5" x14ac:dyDescent="0.45">
      <c r="A15" s="105"/>
      <c r="B15" s="56" t="s">
        <v>60</v>
      </c>
      <c r="C15" s="56">
        <v>139</v>
      </c>
      <c r="D15" s="57" t="s">
        <v>57</v>
      </c>
      <c r="E15" s="58">
        <v>0</v>
      </c>
      <c r="F15" s="58">
        <f t="shared" si="0"/>
        <v>0</v>
      </c>
      <c r="G15" s="58">
        <v>50</v>
      </c>
      <c r="H15" s="58">
        <f t="shared" si="1"/>
        <v>6950</v>
      </c>
      <c r="I15" s="58">
        <f t="shared" si="2"/>
        <v>6950</v>
      </c>
      <c r="J15" s="58"/>
    </row>
    <row r="16" spans="1:10" ht="19.5" x14ac:dyDescent="0.45">
      <c r="A16" s="105"/>
      <c r="B16" s="56" t="s">
        <v>61</v>
      </c>
      <c r="C16" s="56">
        <v>150</v>
      </c>
      <c r="D16" s="57" t="s">
        <v>57</v>
      </c>
      <c r="E16" s="58">
        <v>0</v>
      </c>
      <c r="F16" s="58">
        <f t="shared" si="0"/>
        <v>0</v>
      </c>
      <c r="G16" s="58">
        <v>25</v>
      </c>
      <c r="H16" s="58">
        <f t="shared" si="1"/>
        <v>3750</v>
      </c>
      <c r="I16" s="58">
        <f t="shared" si="2"/>
        <v>3750</v>
      </c>
      <c r="J16" s="58"/>
    </row>
    <row r="17" spans="1:10" ht="19.5" x14ac:dyDescent="0.45">
      <c r="A17" s="105"/>
      <c r="B17" s="56" t="s">
        <v>62</v>
      </c>
      <c r="C17" s="56">
        <v>1</v>
      </c>
      <c r="D17" s="57" t="s">
        <v>63</v>
      </c>
      <c r="E17" s="58">
        <v>0</v>
      </c>
      <c r="F17" s="58">
        <f t="shared" si="0"/>
        <v>0</v>
      </c>
      <c r="G17" s="58">
        <v>8500</v>
      </c>
      <c r="H17" s="58">
        <f t="shared" si="1"/>
        <v>8500</v>
      </c>
      <c r="I17" s="58">
        <f t="shared" si="2"/>
        <v>8500</v>
      </c>
      <c r="J17" s="58"/>
    </row>
    <row r="18" spans="1:10" ht="19.5" x14ac:dyDescent="0.45">
      <c r="A18" s="105"/>
      <c r="B18" s="56" t="s">
        <v>64</v>
      </c>
      <c r="C18" s="56">
        <v>1</v>
      </c>
      <c r="D18" s="57" t="s">
        <v>63</v>
      </c>
      <c r="E18" s="58">
        <v>0</v>
      </c>
      <c r="F18" s="58">
        <f t="shared" si="0"/>
        <v>0</v>
      </c>
      <c r="G18" s="58">
        <v>6000</v>
      </c>
      <c r="H18" s="58">
        <f t="shared" si="1"/>
        <v>6000</v>
      </c>
      <c r="I18" s="58">
        <f t="shared" si="2"/>
        <v>6000</v>
      </c>
      <c r="J18" s="58"/>
    </row>
    <row r="19" spans="1:10" ht="19.5" x14ac:dyDescent="0.45">
      <c r="A19" s="105"/>
      <c r="B19" s="56" t="s">
        <v>65</v>
      </c>
      <c r="C19" s="56">
        <v>3</v>
      </c>
      <c r="D19" s="57" t="s">
        <v>66</v>
      </c>
      <c r="E19" s="58">
        <v>0</v>
      </c>
      <c r="F19" s="58">
        <f t="shared" si="0"/>
        <v>0</v>
      </c>
      <c r="G19" s="58">
        <v>600</v>
      </c>
      <c r="H19" s="58">
        <f t="shared" si="1"/>
        <v>1800</v>
      </c>
      <c r="I19" s="58">
        <f t="shared" si="2"/>
        <v>1800</v>
      </c>
      <c r="J19" s="58"/>
    </row>
    <row r="20" spans="1:10" ht="19.5" x14ac:dyDescent="0.45">
      <c r="A20" s="105"/>
      <c r="B20" s="56"/>
      <c r="C20" s="56"/>
      <c r="D20" s="56"/>
      <c r="E20" s="58"/>
      <c r="F20" s="58"/>
      <c r="G20" s="58"/>
      <c r="H20" s="58"/>
      <c r="I20" s="58"/>
      <c r="J20" s="58"/>
    </row>
    <row r="21" spans="1:10" ht="19.5" x14ac:dyDescent="0.45">
      <c r="A21" s="105"/>
      <c r="B21" s="59" t="s">
        <v>67</v>
      </c>
      <c r="C21" s="60"/>
      <c r="D21" s="60"/>
      <c r="E21" s="61"/>
      <c r="F21" s="61">
        <f>SUM(F11:F20)</f>
        <v>127</v>
      </c>
      <c r="G21" s="61"/>
      <c r="H21" s="61">
        <f>SUM(H11:H20)</f>
        <v>35617</v>
      </c>
      <c r="I21" s="61">
        <f>SUM(I11:I20)</f>
        <v>35744</v>
      </c>
      <c r="J21" s="58"/>
    </row>
    <row r="22" spans="1:10" ht="19.5" x14ac:dyDescent="0.45">
      <c r="A22" s="105"/>
      <c r="B22" s="56"/>
      <c r="C22" s="56"/>
      <c r="D22" s="56"/>
      <c r="E22" s="58"/>
      <c r="F22" s="58"/>
      <c r="G22" s="58"/>
      <c r="H22" s="58"/>
      <c r="I22" s="58"/>
      <c r="J22" s="58"/>
    </row>
    <row r="23" spans="1:10" ht="19.5" x14ac:dyDescent="0.45">
      <c r="A23" s="105"/>
      <c r="B23" s="56"/>
      <c r="C23" s="56"/>
      <c r="D23" s="56"/>
      <c r="E23" s="58"/>
      <c r="F23" s="58"/>
      <c r="G23" s="58"/>
      <c r="H23" s="58"/>
      <c r="I23" s="58"/>
      <c r="J23" s="58"/>
    </row>
    <row r="24" spans="1:10" ht="19.5" x14ac:dyDescent="0.45">
      <c r="A24" s="105"/>
      <c r="B24" s="56"/>
      <c r="C24" s="56"/>
      <c r="D24" s="56"/>
      <c r="E24" s="58"/>
      <c r="F24" s="58"/>
      <c r="G24" s="58"/>
      <c r="H24" s="58"/>
      <c r="I24" s="58"/>
      <c r="J24" s="58"/>
    </row>
    <row r="25" spans="1:10" ht="19.5" x14ac:dyDescent="0.45">
      <c r="A25" s="105"/>
      <c r="B25" s="56"/>
      <c r="C25" s="56"/>
      <c r="D25" s="56"/>
      <c r="E25" s="58"/>
      <c r="F25" s="58"/>
      <c r="G25" s="58"/>
      <c r="H25" s="58"/>
      <c r="I25" s="58"/>
      <c r="J25" s="58"/>
    </row>
    <row r="26" spans="1:10" ht="19.5" x14ac:dyDescent="0.45">
      <c r="A26" s="105"/>
      <c r="B26" s="56"/>
      <c r="C26" s="56"/>
      <c r="D26" s="56"/>
      <c r="E26" s="58"/>
      <c r="F26" s="58"/>
      <c r="G26" s="58"/>
      <c r="H26" s="58"/>
      <c r="I26" s="58"/>
      <c r="J26" s="58"/>
    </row>
    <row r="27" spans="1:10" ht="19.5" x14ac:dyDescent="0.45">
      <c r="A27" s="111"/>
      <c r="B27" s="62"/>
      <c r="C27" s="62"/>
      <c r="D27" s="62"/>
      <c r="E27" s="63"/>
      <c r="F27" s="63"/>
      <c r="G27" s="63"/>
      <c r="H27" s="63"/>
      <c r="I27" s="63"/>
      <c r="J27" s="63"/>
    </row>
    <row r="28" spans="1:10" ht="19.5" x14ac:dyDescent="0.45">
      <c r="A28" s="110">
        <v>2</v>
      </c>
      <c r="B28" s="101" t="s">
        <v>49</v>
      </c>
      <c r="C28" s="53"/>
      <c r="D28" s="53"/>
      <c r="E28" s="54"/>
      <c r="F28" s="54"/>
      <c r="G28" s="54"/>
      <c r="H28" s="54"/>
      <c r="I28" s="54"/>
      <c r="J28" s="55"/>
    </row>
    <row r="29" spans="1:10" ht="19.5" x14ac:dyDescent="0.45">
      <c r="A29" s="105"/>
      <c r="B29" s="64" t="s">
        <v>69</v>
      </c>
      <c r="C29" s="56"/>
      <c r="D29" s="56"/>
      <c r="E29" s="58"/>
      <c r="F29" s="58"/>
      <c r="G29" s="58"/>
      <c r="H29" s="58"/>
      <c r="I29" s="58"/>
      <c r="J29" s="58"/>
    </row>
    <row r="30" spans="1:10" ht="19.5" x14ac:dyDescent="0.45">
      <c r="A30" s="105"/>
      <c r="B30" s="65" t="s">
        <v>70</v>
      </c>
      <c r="C30" s="66" t="s">
        <v>120</v>
      </c>
      <c r="D30" s="66" t="s">
        <v>66</v>
      </c>
      <c r="E30" s="58">
        <v>360</v>
      </c>
      <c r="F30" s="58">
        <f t="shared" ref="F30:F34" si="3">C30*E30</f>
        <v>1080</v>
      </c>
      <c r="G30" s="58">
        <v>99</v>
      </c>
      <c r="H30" s="58">
        <f t="shared" ref="H30:H34" si="4">C30*G30</f>
        <v>297</v>
      </c>
      <c r="I30" s="58">
        <f>F30+H30</f>
        <v>1377</v>
      </c>
      <c r="J30" s="58"/>
    </row>
    <row r="31" spans="1:10" ht="19.5" x14ac:dyDescent="0.45">
      <c r="A31" s="105"/>
      <c r="B31" s="69" t="s">
        <v>71</v>
      </c>
      <c r="C31" s="68" t="s">
        <v>121</v>
      </c>
      <c r="D31" s="68" t="s">
        <v>66</v>
      </c>
      <c r="E31" s="58">
        <v>2219</v>
      </c>
      <c r="F31" s="58">
        <f t="shared" si="3"/>
        <v>8876</v>
      </c>
      <c r="G31" s="58">
        <v>498</v>
      </c>
      <c r="H31" s="58">
        <f t="shared" si="4"/>
        <v>1992</v>
      </c>
      <c r="I31" s="58">
        <f t="shared" ref="I31:I34" si="5">F31+H31</f>
        <v>10868</v>
      </c>
      <c r="J31" s="58"/>
    </row>
    <row r="32" spans="1:10" ht="19.5" x14ac:dyDescent="0.45">
      <c r="A32" s="105"/>
      <c r="B32" s="69" t="s">
        <v>72</v>
      </c>
      <c r="C32" s="68" t="s">
        <v>122</v>
      </c>
      <c r="D32" s="68" t="s">
        <v>57</v>
      </c>
      <c r="E32" s="58">
        <v>35</v>
      </c>
      <c r="F32" s="58">
        <f t="shared" si="3"/>
        <v>1505</v>
      </c>
      <c r="G32" s="58">
        <v>5</v>
      </c>
      <c r="H32" s="58">
        <f t="shared" si="4"/>
        <v>215</v>
      </c>
      <c r="I32" s="58">
        <f t="shared" si="5"/>
        <v>1720</v>
      </c>
      <c r="J32" s="58"/>
    </row>
    <row r="33" spans="1:10" ht="19.5" x14ac:dyDescent="0.45">
      <c r="A33" s="105"/>
      <c r="B33" s="67" t="s">
        <v>73</v>
      </c>
      <c r="C33" s="68" t="s">
        <v>123</v>
      </c>
      <c r="D33" s="68" t="s">
        <v>57</v>
      </c>
      <c r="E33" s="58">
        <v>280</v>
      </c>
      <c r="F33" s="58">
        <f t="shared" si="3"/>
        <v>1400</v>
      </c>
      <c r="G33" s="58"/>
      <c r="H33" s="58">
        <f t="shared" si="4"/>
        <v>0</v>
      </c>
      <c r="I33" s="58">
        <f t="shared" si="5"/>
        <v>1400</v>
      </c>
      <c r="J33" s="58"/>
    </row>
    <row r="34" spans="1:10" ht="19.5" x14ac:dyDescent="0.45">
      <c r="A34" s="105"/>
      <c r="B34" s="64" t="s">
        <v>74</v>
      </c>
      <c r="C34" s="68" t="s">
        <v>123</v>
      </c>
      <c r="D34" s="68" t="s">
        <v>57</v>
      </c>
      <c r="E34" s="58"/>
      <c r="F34" s="58">
        <f t="shared" si="3"/>
        <v>0</v>
      </c>
      <c r="G34" s="58">
        <v>133</v>
      </c>
      <c r="H34" s="58">
        <f t="shared" si="4"/>
        <v>665</v>
      </c>
      <c r="I34" s="58">
        <f t="shared" si="5"/>
        <v>665</v>
      </c>
      <c r="J34" s="58"/>
    </row>
    <row r="35" spans="1:10" ht="19.5" x14ac:dyDescent="0.45">
      <c r="A35" s="105"/>
      <c r="B35" s="64"/>
      <c r="C35" s="56"/>
      <c r="D35" s="56"/>
      <c r="E35" s="58"/>
      <c r="F35" s="58"/>
      <c r="G35" s="58"/>
      <c r="H35" s="58"/>
      <c r="I35" s="58"/>
      <c r="J35" s="58"/>
    </row>
    <row r="36" spans="1:10" ht="19.5" x14ac:dyDescent="0.45">
      <c r="A36" s="112"/>
      <c r="B36" s="64"/>
      <c r="C36" s="77"/>
      <c r="D36" s="77"/>
      <c r="E36" s="78"/>
      <c r="F36" s="78"/>
      <c r="G36" s="78"/>
      <c r="H36" s="78"/>
      <c r="I36" s="78"/>
      <c r="J36" s="78"/>
    </row>
    <row r="37" spans="1:10" ht="19.5" x14ac:dyDescent="0.45">
      <c r="A37" s="112"/>
      <c r="B37" s="101" t="s">
        <v>124</v>
      </c>
      <c r="C37" s="76"/>
      <c r="D37" s="76"/>
      <c r="E37" s="92"/>
      <c r="F37" s="92">
        <f>SUM(F30:F36)</f>
        <v>12861</v>
      </c>
      <c r="G37" s="92"/>
      <c r="H37" s="92">
        <f>SUM(H30:H36)</f>
        <v>3169</v>
      </c>
      <c r="I37" s="92">
        <f>SUM(I30:I36)</f>
        <v>16030</v>
      </c>
      <c r="J37" s="78"/>
    </row>
    <row r="38" spans="1:10" ht="19.5" x14ac:dyDescent="0.45">
      <c r="A38" s="112"/>
      <c r="B38" s="149"/>
      <c r="C38" s="77"/>
      <c r="D38" s="77"/>
      <c r="E38" s="78"/>
      <c r="F38" s="78"/>
      <c r="G38" s="78"/>
      <c r="H38" s="78"/>
      <c r="I38" s="78"/>
      <c r="J38" s="78"/>
    </row>
    <row r="39" spans="1:10" ht="19.5" x14ac:dyDescent="0.45">
      <c r="A39" s="112"/>
      <c r="B39" s="149"/>
      <c r="C39" s="77"/>
      <c r="D39" s="77"/>
      <c r="E39" s="78"/>
      <c r="F39" s="78"/>
      <c r="G39" s="78"/>
      <c r="H39" s="78"/>
      <c r="I39" s="78"/>
      <c r="J39" s="78"/>
    </row>
    <row r="40" spans="1:10" ht="19.5" x14ac:dyDescent="0.45">
      <c r="A40" s="112"/>
      <c r="B40" s="149"/>
      <c r="C40" s="77"/>
      <c r="D40" s="77"/>
      <c r="E40" s="78"/>
      <c r="F40" s="78"/>
      <c r="G40" s="78"/>
      <c r="H40" s="78"/>
      <c r="I40" s="78"/>
      <c r="J40" s="78"/>
    </row>
    <row r="41" spans="1:10" ht="19.5" x14ac:dyDescent="0.45">
      <c r="A41" s="112"/>
      <c r="B41" s="149"/>
      <c r="C41" s="77"/>
      <c r="D41" s="77"/>
      <c r="E41" s="78"/>
      <c r="F41" s="78"/>
      <c r="G41" s="78"/>
      <c r="H41" s="78"/>
      <c r="I41" s="78"/>
      <c r="J41" s="78"/>
    </row>
    <row r="42" spans="1:10" ht="19.5" x14ac:dyDescent="0.45">
      <c r="A42" s="112"/>
      <c r="B42" s="149"/>
      <c r="C42" s="77"/>
      <c r="D42" s="77"/>
      <c r="E42" s="78"/>
      <c r="F42" s="78"/>
      <c r="G42" s="78"/>
      <c r="H42" s="78"/>
      <c r="I42" s="78"/>
      <c r="J42" s="78"/>
    </row>
    <row r="43" spans="1:10" ht="19.5" x14ac:dyDescent="0.45">
      <c r="A43" s="112"/>
      <c r="B43" s="149"/>
      <c r="C43" s="77"/>
      <c r="D43" s="77"/>
      <c r="E43" s="78"/>
      <c r="F43" s="78"/>
      <c r="G43" s="78"/>
      <c r="H43" s="78"/>
      <c r="I43" s="78"/>
      <c r="J43" s="78"/>
    </row>
    <row r="44" spans="1:10" ht="21" customHeight="1" x14ac:dyDescent="0.45">
      <c r="A44" s="112"/>
      <c r="B44" s="91"/>
      <c r="C44" s="76"/>
      <c r="D44" s="76"/>
      <c r="E44" s="92"/>
      <c r="F44" s="92"/>
      <c r="G44" s="92"/>
      <c r="H44" s="92"/>
      <c r="I44" s="92"/>
      <c r="J44" s="78"/>
    </row>
    <row r="45" spans="1:10" ht="21" customHeight="1" x14ac:dyDescent="0.45">
      <c r="A45" s="112"/>
      <c r="B45" s="91"/>
      <c r="C45" s="76"/>
      <c r="D45" s="76"/>
      <c r="E45" s="92"/>
      <c r="F45" s="92"/>
      <c r="G45" s="92"/>
      <c r="H45" s="92"/>
      <c r="I45" s="92"/>
      <c r="J45" s="78"/>
    </row>
    <row r="46" spans="1:10" ht="19.5" x14ac:dyDescent="0.45">
      <c r="A46" s="111"/>
      <c r="B46" s="62"/>
      <c r="C46" s="62"/>
      <c r="D46" s="62"/>
      <c r="E46" s="63"/>
      <c r="F46" s="63"/>
      <c r="G46" s="63"/>
      <c r="H46" s="63"/>
      <c r="I46" s="63"/>
      <c r="J46" s="63"/>
    </row>
    <row r="47" spans="1:10" ht="19.5" x14ac:dyDescent="0.45">
      <c r="A47" s="110">
        <v>3</v>
      </c>
      <c r="B47" s="101" t="s">
        <v>22</v>
      </c>
      <c r="C47" s="70"/>
      <c r="D47" s="144"/>
      <c r="E47" s="55"/>
      <c r="F47" s="55"/>
      <c r="G47" s="55"/>
      <c r="H47" s="55"/>
      <c r="I47" s="55"/>
      <c r="J47" s="55"/>
    </row>
    <row r="48" spans="1:10" ht="19.5" x14ac:dyDescent="0.45">
      <c r="A48" s="105"/>
      <c r="B48" s="60" t="s">
        <v>75</v>
      </c>
      <c r="C48" s="56"/>
      <c r="D48" s="72"/>
      <c r="E48" s="58"/>
      <c r="F48" s="58"/>
      <c r="G48" s="58"/>
      <c r="H48" s="58"/>
      <c r="I48" s="58"/>
      <c r="J48" s="58"/>
    </row>
    <row r="49" spans="1:10" ht="19.5" x14ac:dyDescent="0.45">
      <c r="A49" s="105"/>
      <c r="B49" s="56" t="s">
        <v>76</v>
      </c>
      <c r="C49" s="56">
        <v>160</v>
      </c>
      <c r="D49" s="72" t="s">
        <v>57</v>
      </c>
      <c r="E49" s="58">
        <v>420</v>
      </c>
      <c r="F49" s="58">
        <f t="shared" ref="F49:F50" si="6">C49*E49</f>
        <v>67200</v>
      </c>
      <c r="G49" s="58">
        <v>222</v>
      </c>
      <c r="H49" s="58">
        <f t="shared" ref="H49:H50" si="7">C49*G49</f>
        <v>35520</v>
      </c>
      <c r="I49" s="58">
        <f t="shared" ref="I49:I50" si="8">F49+H49</f>
        <v>102720</v>
      </c>
      <c r="J49" s="58"/>
    </row>
    <row r="50" spans="1:10" ht="19.5" x14ac:dyDescent="0.45">
      <c r="A50" s="105"/>
      <c r="B50" s="56" t="s">
        <v>77</v>
      </c>
      <c r="C50" s="56">
        <v>15</v>
      </c>
      <c r="D50" s="72" t="s">
        <v>57</v>
      </c>
      <c r="E50" s="58">
        <v>420</v>
      </c>
      <c r="F50" s="58">
        <f t="shared" si="6"/>
        <v>6300</v>
      </c>
      <c r="G50" s="58">
        <v>222</v>
      </c>
      <c r="H50" s="58">
        <f t="shared" si="7"/>
        <v>3330</v>
      </c>
      <c r="I50" s="58">
        <f t="shared" si="8"/>
        <v>9630</v>
      </c>
      <c r="J50" s="58"/>
    </row>
    <row r="51" spans="1:10" ht="19.5" x14ac:dyDescent="0.45">
      <c r="A51" s="105"/>
      <c r="B51" s="56"/>
      <c r="C51" s="56"/>
      <c r="D51" s="56"/>
      <c r="E51" s="58"/>
      <c r="F51" s="58"/>
      <c r="G51" s="58"/>
      <c r="H51" s="58"/>
      <c r="I51" s="58"/>
      <c r="J51" s="58"/>
    </row>
    <row r="52" spans="1:10" ht="19.5" x14ac:dyDescent="0.45">
      <c r="A52" s="105"/>
      <c r="B52" s="59" t="s">
        <v>78</v>
      </c>
      <c r="C52" s="60"/>
      <c r="D52" s="60"/>
      <c r="E52" s="61"/>
      <c r="F52" s="61">
        <f>SUM(F49:F51)</f>
        <v>73500</v>
      </c>
      <c r="G52" s="61"/>
      <c r="H52" s="61">
        <f>SUM(H49:H51)</f>
        <v>38850</v>
      </c>
      <c r="I52" s="61">
        <f>SUM(I49:I51)</f>
        <v>112350</v>
      </c>
      <c r="J52" s="58"/>
    </row>
    <row r="53" spans="1:10" ht="19.5" x14ac:dyDescent="0.45">
      <c r="A53" s="105"/>
      <c r="B53" s="56"/>
      <c r="C53" s="56"/>
      <c r="D53" s="56"/>
      <c r="E53" s="58"/>
      <c r="F53" s="58"/>
      <c r="G53" s="58"/>
      <c r="H53" s="58"/>
      <c r="I53" s="58"/>
      <c r="J53" s="58"/>
    </row>
    <row r="54" spans="1:10" ht="19.5" x14ac:dyDescent="0.45">
      <c r="A54" s="110"/>
      <c r="B54" s="53" t="s">
        <v>79</v>
      </c>
      <c r="C54" s="70"/>
      <c r="D54" s="70"/>
      <c r="E54" s="55"/>
      <c r="F54" s="55"/>
      <c r="G54" s="55"/>
      <c r="H54" s="55"/>
      <c r="I54" s="55"/>
      <c r="J54" s="55"/>
    </row>
    <row r="55" spans="1:10" ht="19.5" x14ac:dyDescent="0.45">
      <c r="A55" s="105"/>
      <c r="B55" s="56" t="s">
        <v>80</v>
      </c>
      <c r="C55" s="56">
        <v>30</v>
      </c>
      <c r="D55" s="72" t="s">
        <v>57</v>
      </c>
      <c r="E55" s="58">
        <v>175</v>
      </c>
      <c r="F55" s="58">
        <f>C55*E55</f>
        <v>5250</v>
      </c>
      <c r="G55" s="58">
        <v>89</v>
      </c>
      <c r="H55" s="58">
        <f>C55*G55</f>
        <v>2670</v>
      </c>
      <c r="I55" s="58">
        <f t="shared" ref="I55" si="9">F55+H55</f>
        <v>7920</v>
      </c>
      <c r="J55" s="58"/>
    </row>
    <row r="56" spans="1:10" ht="19.5" x14ac:dyDescent="0.45">
      <c r="A56" s="112"/>
      <c r="B56" s="77" t="s">
        <v>81</v>
      </c>
      <c r="C56" s="180">
        <v>110</v>
      </c>
      <c r="D56" s="182" t="s">
        <v>57</v>
      </c>
      <c r="E56" s="184">
        <v>360</v>
      </c>
      <c r="F56" s="184">
        <f>C56*E56</f>
        <v>39600</v>
      </c>
      <c r="G56" s="184">
        <v>154</v>
      </c>
      <c r="H56" s="184">
        <f>C56*G56</f>
        <v>16940</v>
      </c>
      <c r="I56" s="184">
        <f>F56+H56</f>
        <v>56540</v>
      </c>
      <c r="J56" s="78"/>
    </row>
    <row r="57" spans="1:10" ht="19.5" x14ac:dyDescent="0.45">
      <c r="A57" s="110"/>
      <c r="B57" s="70" t="s">
        <v>82</v>
      </c>
      <c r="C57" s="181"/>
      <c r="D57" s="183"/>
      <c r="E57" s="185"/>
      <c r="F57" s="185"/>
      <c r="G57" s="185"/>
      <c r="H57" s="185"/>
      <c r="I57" s="185"/>
      <c r="J57" s="55"/>
    </row>
    <row r="58" spans="1:10" ht="19.5" x14ac:dyDescent="0.45">
      <c r="A58" s="112"/>
      <c r="B58" s="77" t="s">
        <v>81</v>
      </c>
      <c r="C58" s="180">
        <v>20</v>
      </c>
      <c r="D58" s="182" t="s">
        <v>57</v>
      </c>
      <c r="E58" s="184">
        <v>360</v>
      </c>
      <c r="F58" s="184">
        <f>C58*E58</f>
        <v>7200</v>
      </c>
      <c r="G58" s="184">
        <v>154</v>
      </c>
      <c r="H58" s="184">
        <f>C58*G58</f>
        <v>3080</v>
      </c>
      <c r="I58" s="184">
        <f>F58+H58</f>
        <v>10280</v>
      </c>
      <c r="J58" s="55"/>
    </row>
    <row r="59" spans="1:10" ht="19.5" x14ac:dyDescent="0.45">
      <c r="A59" s="110"/>
      <c r="B59" s="70" t="s">
        <v>125</v>
      </c>
      <c r="C59" s="181"/>
      <c r="D59" s="183"/>
      <c r="E59" s="185"/>
      <c r="F59" s="185"/>
      <c r="G59" s="185"/>
      <c r="H59" s="185"/>
      <c r="I59" s="185"/>
      <c r="J59" s="55"/>
    </row>
    <row r="60" spans="1:10" ht="19.5" x14ac:dyDescent="0.45">
      <c r="A60" s="105"/>
      <c r="B60" s="56" t="s">
        <v>83</v>
      </c>
      <c r="C60" s="56">
        <v>75</v>
      </c>
      <c r="D60" s="72" t="s">
        <v>57</v>
      </c>
      <c r="E60" s="58">
        <v>375</v>
      </c>
      <c r="F60" s="58">
        <f t="shared" ref="F60:F61" si="10">C60*E60</f>
        <v>28125</v>
      </c>
      <c r="G60" s="58">
        <v>189</v>
      </c>
      <c r="H60" s="58">
        <f t="shared" ref="H60:H61" si="11">C60*G60</f>
        <v>14175</v>
      </c>
      <c r="I60" s="58">
        <f>F60+H60</f>
        <v>42300</v>
      </c>
      <c r="J60" s="58"/>
    </row>
    <row r="61" spans="1:10" ht="19.5" x14ac:dyDescent="0.45">
      <c r="A61" s="110"/>
      <c r="B61" s="70" t="s">
        <v>84</v>
      </c>
      <c r="C61" s="70">
        <v>30</v>
      </c>
      <c r="D61" s="144" t="s">
        <v>57</v>
      </c>
      <c r="E61" s="55">
        <v>60</v>
      </c>
      <c r="F61" s="55">
        <f t="shared" si="10"/>
        <v>1800</v>
      </c>
      <c r="G61" s="55">
        <v>95</v>
      </c>
      <c r="H61" s="55">
        <f t="shared" si="11"/>
        <v>2850</v>
      </c>
      <c r="I61" s="55">
        <f t="shared" ref="I61" si="12">F61+H61</f>
        <v>4650</v>
      </c>
      <c r="J61" s="55"/>
    </row>
    <row r="62" spans="1:10" ht="19.5" x14ac:dyDescent="0.45">
      <c r="A62" s="110"/>
      <c r="B62" s="70"/>
      <c r="C62" s="70"/>
      <c r="D62" s="148"/>
      <c r="E62" s="55"/>
      <c r="F62" s="55"/>
      <c r="G62" s="55"/>
      <c r="H62" s="55"/>
      <c r="I62" s="55"/>
      <c r="J62" s="55"/>
    </row>
    <row r="63" spans="1:10" ht="19.5" x14ac:dyDescent="0.45">
      <c r="A63" s="105"/>
      <c r="B63" s="56"/>
      <c r="C63" s="56"/>
      <c r="D63" s="56"/>
      <c r="E63" s="58"/>
      <c r="F63" s="58"/>
      <c r="G63" s="58"/>
      <c r="H63" s="58"/>
      <c r="I63" s="58"/>
      <c r="J63" s="58"/>
    </row>
    <row r="64" spans="1:10" ht="19.5" x14ac:dyDescent="0.45">
      <c r="A64" s="105"/>
      <c r="B64" s="59" t="s">
        <v>85</v>
      </c>
      <c r="C64" s="60"/>
      <c r="D64" s="60"/>
      <c r="E64" s="61"/>
      <c r="F64" s="61">
        <f>SUM(F54:F63)</f>
        <v>81975</v>
      </c>
      <c r="G64" s="61"/>
      <c r="H64" s="61">
        <f>SUM(H55:H63)</f>
        <v>39715</v>
      </c>
      <c r="I64" s="61">
        <f>SUM(I55:I63)</f>
        <v>121690</v>
      </c>
      <c r="J64" s="58"/>
    </row>
    <row r="65" spans="1:11" ht="19.5" x14ac:dyDescent="0.45">
      <c r="A65" s="111"/>
      <c r="B65" s="62"/>
      <c r="C65" s="62"/>
      <c r="D65" s="62"/>
      <c r="E65" s="63"/>
      <c r="F65" s="63"/>
      <c r="G65" s="63"/>
      <c r="H65" s="63"/>
      <c r="I65" s="63"/>
      <c r="J65" s="63"/>
      <c r="K65" s="154"/>
    </row>
    <row r="66" spans="1:11" ht="19.5" x14ac:dyDescent="0.45">
      <c r="A66" s="110"/>
      <c r="B66" s="53" t="s">
        <v>104</v>
      </c>
      <c r="C66" s="70"/>
      <c r="D66" s="70"/>
      <c r="E66" s="55"/>
      <c r="F66" s="55"/>
      <c r="G66" s="55"/>
      <c r="H66" s="55"/>
      <c r="I66" s="55"/>
      <c r="J66" s="55"/>
    </row>
    <row r="67" spans="1:11" ht="19.5" x14ac:dyDescent="0.45">
      <c r="A67" s="110"/>
      <c r="B67" s="70" t="s">
        <v>90</v>
      </c>
      <c r="C67" s="70">
        <v>1</v>
      </c>
      <c r="D67" s="80" t="s">
        <v>47</v>
      </c>
      <c r="E67" s="55">
        <v>8900</v>
      </c>
      <c r="F67" s="55">
        <f t="shared" ref="F67:F75" si="13">C67*E67</f>
        <v>8900</v>
      </c>
      <c r="G67" s="55">
        <v>0</v>
      </c>
      <c r="H67" s="55">
        <f t="shared" ref="H67:H75" si="14">C67*G67</f>
        <v>0</v>
      </c>
      <c r="I67" s="55">
        <f t="shared" ref="I67:I75" si="15">F67+H67</f>
        <v>8900</v>
      </c>
      <c r="J67" s="55" t="s">
        <v>89</v>
      </c>
    </row>
    <row r="68" spans="1:11" ht="19.5" x14ac:dyDescent="0.45">
      <c r="A68" s="105"/>
      <c r="B68" s="56" t="s">
        <v>91</v>
      </c>
      <c r="C68" s="56">
        <v>1</v>
      </c>
      <c r="D68" s="79" t="s">
        <v>47</v>
      </c>
      <c r="E68" s="58">
        <v>14790</v>
      </c>
      <c r="F68" s="58">
        <f t="shared" si="13"/>
        <v>14790</v>
      </c>
      <c r="G68" s="58">
        <v>0</v>
      </c>
      <c r="H68" s="58">
        <f t="shared" si="14"/>
        <v>0</v>
      </c>
      <c r="I68" s="58">
        <f t="shared" si="15"/>
        <v>14790</v>
      </c>
      <c r="J68" s="55" t="s">
        <v>89</v>
      </c>
    </row>
    <row r="69" spans="1:11" ht="19.5" x14ac:dyDescent="0.45">
      <c r="A69" s="105"/>
      <c r="B69" s="56" t="s">
        <v>92</v>
      </c>
      <c r="C69" s="56">
        <v>1</v>
      </c>
      <c r="D69" s="79" t="s">
        <v>47</v>
      </c>
      <c r="E69" s="58">
        <v>6800</v>
      </c>
      <c r="F69" s="58">
        <f t="shared" si="13"/>
        <v>6800</v>
      </c>
      <c r="G69" s="58">
        <v>0</v>
      </c>
      <c r="H69" s="58">
        <f t="shared" si="14"/>
        <v>0</v>
      </c>
      <c r="I69" s="58">
        <f t="shared" si="15"/>
        <v>6800</v>
      </c>
      <c r="J69" s="55" t="s">
        <v>89</v>
      </c>
    </row>
    <row r="70" spans="1:11" ht="19.5" x14ac:dyDescent="0.45">
      <c r="A70" s="105"/>
      <c r="B70" s="56" t="s">
        <v>93</v>
      </c>
      <c r="C70" s="56">
        <v>1</v>
      </c>
      <c r="D70" s="79" t="s">
        <v>47</v>
      </c>
      <c r="E70" s="58">
        <v>9950</v>
      </c>
      <c r="F70" s="58">
        <f t="shared" si="13"/>
        <v>9950</v>
      </c>
      <c r="G70" s="58">
        <v>0</v>
      </c>
      <c r="H70" s="58">
        <f t="shared" si="14"/>
        <v>0</v>
      </c>
      <c r="I70" s="58">
        <f t="shared" si="15"/>
        <v>9950</v>
      </c>
      <c r="J70" s="55" t="s">
        <v>89</v>
      </c>
    </row>
    <row r="71" spans="1:11" ht="19.5" x14ac:dyDescent="0.45">
      <c r="A71" s="105"/>
      <c r="B71" s="56" t="s">
        <v>94</v>
      </c>
      <c r="C71" s="56">
        <v>1</v>
      </c>
      <c r="D71" s="79" t="s">
        <v>47</v>
      </c>
      <c r="E71" s="58">
        <v>5100</v>
      </c>
      <c r="F71" s="58">
        <f t="shared" si="13"/>
        <v>5100</v>
      </c>
      <c r="G71" s="58">
        <v>0</v>
      </c>
      <c r="H71" s="58">
        <f t="shared" si="14"/>
        <v>0</v>
      </c>
      <c r="I71" s="58">
        <f t="shared" si="15"/>
        <v>5100</v>
      </c>
      <c r="J71" s="55" t="s">
        <v>89</v>
      </c>
    </row>
    <row r="72" spans="1:11" ht="19.5" x14ac:dyDescent="0.45">
      <c r="A72" s="105"/>
      <c r="B72" s="56" t="s">
        <v>95</v>
      </c>
      <c r="C72" s="56">
        <v>1</v>
      </c>
      <c r="D72" s="79" t="s">
        <v>47</v>
      </c>
      <c r="E72" s="58">
        <v>13500</v>
      </c>
      <c r="F72" s="58">
        <f t="shared" si="13"/>
        <v>13500</v>
      </c>
      <c r="G72" s="58">
        <v>0</v>
      </c>
      <c r="H72" s="58">
        <f t="shared" si="14"/>
        <v>0</v>
      </c>
      <c r="I72" s="58">
        <f t="shared" si="15"/>
        <v>13500</v>
      </c>
      <c r="J72" s="55" t="s">
        <v>89</v>
      </c>
    </row>
    <row r="73" spans="1:11" ht="19.5" x14ac:dyDescent="0.45">
      <c r="A73" s="105"/>
      <c r="B73" s="56" t="s">
        <v>96</v>
      </c>
      <c r="C73" s="56">
        <v>2</v>
      </c>
      <c r="D73" s="79" t="s">
        <v>47</v>
      </c>
      <c r="E73" s="58">
        <v>6500</v>
      </c>
      <c r="F73" s="58">
        <f t="shared" si="13"/>
        <v>13000</v>
      </c>
      <c r="G73" s="58">
        <v>0</v>
      </c>
      <c r="H73" s="58">
        <f t="shared" si="14"/>
        <v>0</v>
      </c>
      <c r="I73" s="58">
        <f t="shared" si="15"/>
        <v>13000</v>
      </c>
      <c r="J73" s="55" t="s">
        <v>89</v>
      </c>
    </row>
    <row r="74" spans="1:11" ht="19.5" x14ac:dyDescent="0.45">
      <c r="A74" s="105"/>
      <c r="B74" s="56" t="s">
        <v>97</v>
      </c>
      <c r="C74" s="56">
        <v>2</v>
      </c>
      <c r="D74" s="79" t="s">
        <v>47</v>
      </c>
      <c r="E74" s="58">
        <v>5900</v>
      </c>
      <c r="F74" s="58">
        <f t="shared" si="13"/>
        <v>11800</v>
      </c>
      <c r="G74" s="58">
        <v>0</v>
      </c>
      <c r="H74" s="58">
        <f t="shared" si="14"/>
        <v>0</v>
      </c>
      <c r="I74" s="58">
        <f t="shared" si="15"/>
        <v>11800</v>
      </c>
      <c r="J74" s="55" t="s">
        <v>89</v>
      </c>
    </row>
    <row r="75" spans="1:11" ht="19.5" x14ac:dyDescent="0.45">
      <c r="A75" s="105"/>
      <c r="B75" s="56" t="s">
        <v>98</v>
      </c>
      <c r="C75" s="56">
        <v>3</v>
      </c>
      <c r="D75" s="79" t="s">
        <v>47</v>
      </c>
      <c r="E75" s="58">
        <v>4800</v>
      </c>
      <c r="F75" s="58">
        <f t="shared" si="13"/>
        <v>14400</v>
      </c>
      <c r="G75" s="58">
        <v>0</v>
      </c>
      <c r="H75" s="58">
        <f t="shared" si="14"/>
        <v>0</v>
      </c>
      <c r="I75" s="58">
        <f t="shared" si="15"/>
        <v>14400</v>
      </c>
      <c r="J75" s="55" t="s">
        <v>89</v>
      </c>
    </row>
    <row r="76" spans="1:11" ht="19.5" x14ac:dyDescent="0.45">
      <c r="A76" s="105"/>
      <c r="B76" s="56" t="s">
        <v>99</v>
      </c>
      <c r="C76" s="56">
        <v>1</v>
      </c>
      <c r="D76" s="79" t="s">
        <v>47</v>
      </c>
      <c r="E76" s="58">
        <v>8262</v>
      </c>
      <c r="F76" s="58">
        <f t="shared" ref="F76" si="16">C76*E76</f>
        <v>8262</v>
      </c>
      <c r="G76" s="55">
        <v>0</v>
      </c>
      <c r="H76" s="58">
        <f t="shared" ref="H76" si="17">C76*G76</f>
        <v>0</v>
      </c>
      <c r="I76" s="58">
        <f t="shared" ref="I76" si="18">F76+H76</f>
        <v>8262</v>
      </c>
      <c r="J76" s="55" t="s">
        <v>89</v>
      </c>
    </row>
    <row r="77" spans="1:11" ht="19.5" x14ac:dyDescent="0.45">
      <c r="A77" s="105"/>
      <c r="B77" s="56" t="s">
        <v>100</v>
      </c>
      <c r="C77" s="56">
        <v>1</v>
      </c>
      <c r="D77" s="79" t="s">
        <v>47</v>
      </c>
      <c r="E77" s="58">
        <v>5590</v>
      </c>
      <c r="F77" s="58">
        <f t="shared" ref="F77:F80" si="19">C77*E77</f>
        <v>5590</v>
      </c>
      <c r="G77" s="58">
        <v>0</v>
      </c>
      <c r="H77" s="58">
        <f t="shared" ref="H77:H80" si="20">C77*G77</f>
        <v>0</v>
      </c>
      <c r="I77" s="58">
        <f t="shared" ref="I77:I80" si="21">F77+H77</f>
        <v>5590</v>
      </c>
      <c r="J77" s="55" t="s">
        <v>89</v>
      </c>
    </row>
    <row r="78" spans="1:11" ht="19.5" x14ac:dyDescent="0.45">
      <c r="A78" s="105"/>
      <c r="B78" s="56" t="s">
        <v>101</v>
      </c>
      <c r="C78" s="56">
        <v>1</v>
      </c>
      <c r="D78" s="79" t="s">
        <v>47</v>
      </c>
      <c r="E78" s="58">
        <v>5700</v>
      </c>
      <c r="F78" s="58">
        <f t="shared" si="19"/>
        <v>5700</v>
      </c>
      <c r="G78" s="58">
        <v>0</v>
      </c>
      <c r="H78" s="58">
        <f t="shared" si="20"/>
        <v>0</v>
      </c>
      <c r="I78" s="58">
        <f t="shared" si="21"/>
        <v>5700</v>
      </c>
      <c r="J78" s="55" t="s">
        <v>89</v>
      </c>
    </row>
    <row r="79" spans="1:11" ht="19.5" x14ac:dyDescent="0.45">
      <c r="A79" s="105"/>
      <c r="B79" s="56" t="s">
        <v>102</v>
      </c>
      <c r="C79" s="56">
        <v>1</v>
      </c>
      <c r="D79" s="79" t="s">
        <v>47</v>
      </c>
      <c r="E79" s="58">
        <v>3500</v>
      </c>
      <c r="F79" s="58">
        <f t="shared" si="19"/>
        <v>3500</v>
      </c>
      <c r="G79" s="58">
        <v>0</v>
      </c>
      <c r="H79" s="58">
        <f t="shared" si="20"/>
        <v>0</v>
      </c>
      <c r="I79" s="58">
        <f t="shared" si="21"/>
        <v>3500</v>
      </c>
      <c r="J79" s="55" t="s">
        <v>89</v>
      </c>
    </row>
    <row r="80" spans="1:11" ht="19.5" x14ac:dyDescent="0.45">
      <c r="A80" s="105"/>
      <c r="B80" s="56" t="s">
        <v>103</v>
      </c>
      <c r="C80" s="56">
        <v>1</v>
      </c>
      <c r="D80" s="79" t="s">
        <v>47</v>
      </c>
      <c r="E80" s="58">
        <v>9200</v>
      </c>
      <c r="F80" s="58">
        <f t="shared" si="19"/>
        <v>9200</v>
      </c>
      <c r="G80" s="58">
        <v>0</v>
      </c>
      <c r="H80" s="58">
        <f t="shared" si="20"/>
        <v>0</v>
      </c>
      <c r="I80" s="58">
        <f t="shared" si="21"/>
        <v>9200</v>
      </c>
      <c r="J80" s="55" t="s">
        <v>89</v>
      </c>
    </row>
    <row r="81" spans="1:10" ht="19.5" x14ac:dyDescent="0.45">
      <c r="A81" s="105"/>
      <c r="B81" s="56"/>
      <c r="C81" s="56"/>
      <c r="D81" s="79"/>
      <c r="E81" s="58"/>
      <c r="F81" s="58"/>
      <c r="G81" s="58"/>
      <c r="H81" s="58"/>
      <c r="I81" s="58"/>
      <c r="J81" s="55"/>
    </row>
    <row r="82" spans="1:10" ht="18.75" x14ac:dyDescent="0.4">
      <c r="A82" s="105"/>
      <c r="B82" s="59" t="s">
        <v>106</v>
      </c>
      <c r="C82" s="60"/>
      <c r="D82" s="82"/>
      <c r="E82" s="61"/>
      <c r="F82" s="61">
        <f>SUM(F67:F81)</f>
        <v>130492</v>
      </c>
      <c r="G82" s="61"/>
      <c r="H82" s="61">
        <f>SUM(H67:H81)</f>
        <v>0</v>
      </c>
      <c r="I82" s="61">
        <f>SUM(I67:I81)</f>
        <v>130492</v>
      </c>
      <c r="J82" s="54"/>
    </row>
    <row r="83" spans="1:10" ht="19.5" x14ac:dyDescent="0.45">
      <c r="A83" s="105"/>
      <c r="B83" s="56"/>
      <c r="C83" s="56"/>
      <c r="D83" s="79"/>
      <c r="E83" s="58"/>
      <c r="F83" s="58"/>
      <c r="G83" s="58"/>
      <c r="H83" s="58"/>
      <c r="I83" s="58"/>
      <c r="J83" s="55"/>
    </row>
    <row r="84" spans="1:10" ht="19.5" x14ac:dyDescent="0.45">
      <c r="A84" s="111"/>
      <c r="B84" s="62"/>
      <c r="C84" s="62"/>
      <c r="D84" s="168"/>
      <c r="E84" s="63"/>
      <c r="F84" s="63"/>
      <c r="G84" s="63"/>
      <c r="H84" s="63"/>
      <c r="I84" s="63"/>
      <c r="J84" s="63"/>
    </row>
    <row r="85" spans="1:10" ht="19.5" x14ac:dyDescent="0.45">
      <c r="A85" s="110"/>
      <c r="B85" s="53" t="s">
        <v>105</v>
      </c>
      <c r="C85" s="70"/>
      <c r="D85" s="70"/>
      <c r="E85" s="55"/>
      <c r="F85" s="55"/>
      <c r="G85" s="55"/>
      <c r="H85" s="55"/>
      <c r="I85" s="55"/>
      <c r="J85" s="55"/>
    </row>
    <row r="86" spans="1:10" ht="19.5" x14ac:dyDescent="0.45">
      <c r="A86" s="112"/>
      <c r="B86" s="77" t="s">
        <v>86</v>
      </c>
      <c r="C86" s="180">
        <v>155</v>
      </c>
      <c r="D86" s="180" t="s">
        <v>57</v>
      </c>
      <c r="E86" s="174">
        <v>325</v>
      </c>
      <c r="F86" s="174">
        <f>C86*E86</f>
        <v>50375</v>
      </c>
      <c r="G86" s="174">
        <v>75</v>
      </c>
      <c r="H86" s="174">
        <f>C86*G86</f>
        <v>11625</v>
      </c>
      <c r="I86" s="174">
        <f t="shared" ref="I86" si="22">F86+H86</f>
        <v>62000</v>
      </c>
      <c r="J86" s="174"/>
    </row>
    <row r="87" spans="1:10" ht="19.5" x14ac:dyDescent="0.45">
      <c r="A87" s="110"/>
      <c r="B87" s="70" t="s">
        <v>87</v>
      </c>
      <c r="C87" s="181"/>
      <c r="D87" s="181"/>
      <c r="E87" s="175"/>
      <c r="F87" s="175"/>
      <c r="G87" s="175"/>
      <c r="H87" s="175"/>
      <c r="I87" s="175"/>
      <c r="J87" s="175"/>
    </row>
    <row r="88" spans="1:10" ht="19.5" x14ac:dyDescent="0.45">
      <c r="A88" s="105"/>
      <c r="B88" s="56"/>
      <c r="C88" s="56"/>
      <c r="D88" s="56"/>
      <c r="E88" s="58"/>
      <c r="F88" s="58"/>
      <c r="G88" s="58"/>
      <c r="H88" s="58"/>
      <c r="I88" s="58"/>
      <c r="J88" s="58"/>
    </row>
    <row r="89" spans="1:10" ht="19.5" x14ac:dyDescent="0.45">
      <c r="A89" s="105"/>
      <c r="B89" s="59" t="s">
        <v>88</v>
      </c>
      <c r="C89" s="60"/>
      <c r="D89" s="60"/>
      <c r="E89" s="61"/>
      <c r="F89" s="61">
        <f>SUM(F86:F88)</f>
        <v>50375</v>
      </c>
      <c r="G89" s="61"/>
      <c r="H89" s="61">
        <f>SUM(H86:H88)</f>
        <v>11625</v>
      </c>
      <c r="I89" s="61">
        <f>SUM(I86:I88)</f>
        <v>62000</v>
      </c>
      <c r="J89" s="58"/>
    </row>
    <row r="90" spans="1:10" ht="19.5" x14ac:dyDescent="0.45">
      <c r="A90" s="105"/>
      <c r="B90" s="56"/>
      <c r="C90" s="56"/>
      <c r="D90" s="56"/>
      <c r="E90" s="58"/>
      <c r="F90" s="58"/>
      <c r="G90" s="58"/>
      <c r="H90" s="58"/>
      <c r="I90" s="58"/>
      <c r="J90" s="58"/>
    </row>
    <row r="91" spans="1:10" ht="19.5" x14ac:dyDescent="0.45">
      <c r="A91" s="110"/>
      <c r="B91" s="71" t="s">
        <v>107</v>
      </c>
      <c r="C91" s="70"/>
      <c r="D91" s="144"/>
      <c r="E91" s="55"/>
      <c r="F91" s="55"/>
      <c r="G91" s="55"/>
      <c r="H91" s="55"/>
      <c r="I91" s="55"/>
      <c r="J91" s="55"/>
    </row>
    <row r="92" spans="1:10" ht="19.5" x14ac:dyDescent="0.45">
      <c r="A92" s="105"/>
      <c r="B92" s="56" t="s">
        <v>108</v>
      </c>
      <c r="C92" s="56">
        <v>2</v>
      </c>
      <c r="D92" s="72" t="s">
        <v>47</v>
      </c>
      <c r="E92" s="58">
        <v>3940</v>
      </c>
      <c r="F92" s="58">
        <f t="shared" ref="F92:F99" si="23">C92*E92</f>
        <v>7880</v>
      </c>
      <c r="G92" s="58">
        <v>450</v>
      </c>
      <c r="H92" s="58">
        <f t="shared" ref="H92:H99" si="24">C92*G92</f>
        <v>900</v>
      </c>
      <c r="I92" s="58">
        <f>F92+H92</f>
        <v>8780</v>
      </c>
      <c r="J92" s="58"/>
    </row>
    <row r="93" spans="1:10" ht="19.5" x14ac:dyDescent="0.45">
      <c r="A93" s="105"/>
      <c r="B93" s="56" t="s">
        <v>109</v>
      </c>
      <c r="C93" s="56">
        <v>2</v>
      </c>
      <c r="D93" s="72" t="s">
        <v>47</v>
      </c>
      <c r="E93" s="58">
        <v>2910</v>
      </c>
      <c r="F93" s="58">
        <f t="shared" si="23"/>
        <v>5820</v>
      </c>
      <c r="G93" s="58">
        <v>450</v>
      </c>
      <c r="H93" s="58">
        <f t="shared" si="24"/>
        <v>900</v>
      </c>
      <c r="I93" s="58">
        <f t="shared" ref="I93:I99" si="25">F93+H93</f>
        <v>6720</v>
      </c>
      <c r="J93" s="58"/>
    </row>
    <row r="94" spans="1:10" ht="19.5" x14ac:dyDescent="0.45">
      <c r="A94" s="105"/>
      <c r="B94" s="56" t="s">
        <v>110</v>
      </c>
      <c r="C94" s="56">
        <v>2</v>
      </c>
      <c r="D94" s="72" t="s">
        <v>47</v>
      </c>
      <c r="E94" s="58">
        <v>900</v>
      </c>
      <c r="F94" s="58">
        <f t="shared" si="23"/>
        <v>1800</v>
      </c>
      <c r="G94" s="58">
        <v>90</v>
      </c>
      <c r="H94" s="58">
        <f t="shared" si="24"/>
        <v>180</v>
      </c>
      <c r="I94" s="58">
        <f t="shared" si="25"/>
        <v>1980</v>
      </c>
      <c r="J94" s="58"/>
    </row>
    <row r="95" spans="1:10" ht="19.5" x14ac:dyDescent="0.45">
      <c r="A95" s="105"/>
      <c r="B95" s="56" t="s">
        <v>111</v>
      </c>
      <c r="C95" s="56">
        <v>2</v>
      </c>
      <c r="D95" s="72" t="s">
        <v>47</v>
      </c>
      <c r="E95" s="58">
        <v>360</v>
      </c>
      <c r="F95" s="58">
        <f t="shared" si="23"/>
        <v>720</v>
      </c>
      <c r="G95" s="58">
        <v>70</v>
      </c>
      <c r="H95" s="58">
        <f t="shared" si="24"/>
        <v>140</v>
      </c>
      <c r="I95" s="58">
        <f t="shared" si="25"/>
        <v>860</v>
      </c>
      <c r="J95" s="58"/>
    </row>
    <row r="96" spans="1:10" ht="19.5" x14ac:dyDescent="0.45">
      <c r="A96" s="105"/>
      <c r="B96" s="56" t="s">
        <v>112</v>
      </c>
      <c r="C96" s="56">
        <v>3</v>
      </c>
      <c r="D96" s="72" t="s">
        <v>47</v>
      </c>
      <c r="E96" s="58">
        <v>350</v>
      </c>
      <c r="F96" s="58">
        <f t="shared" si="23"/>
        <v>1050</v>
      </c>
      <c r="G96" s="58">
        <v>75</v>
      </c>
      <c r="H96" s="58">
        <f t="shared" si="24"/>
        <v>225</v>
      </c>
      <c r="I96" s="58">
        <f t="shared" si="25"/>
        <v>1275</v>
      </c>
      <c r="J96" s="58"/>
    </row>
    <row r="97" spans="1:10" ht="19.5" x14ac:dyDescent="0.45">
      <c r="A97" s="105"/>
      <c r="B97" s="56" t="s">
        <v>113</v>
      </c>
      <c r="C97" s="56">
        <v>2</v>
      </c>
      <c r="D97" s="72" t="s">
        <v>47</v>
      </c>
      <c r="E97" s="58">
        <v>250</v>
      </c>
      <c r="F97" s="58">
        <f t="shared" si="23"/>
        <v>500</v>
      </c>
      <c r="G97" s="58">
        <v>25</v>
      </c>
      <c r="H97" s="58">
        <f t="shared" si="24"/>
        <v>50</v>
      </c>
      <c r="I97" s="58">
        <f t="shared" si="25"/>
        <v>550</v>
      </c>
      <c r="J97" s="58"/>
    </row>
    <row r="98" spans="1:10" ht="19.5" x14ac:dyDescent="0.45">
      <c r="A98" s="105"/>
      <c r="B98" s="56" t="s">
        <v>114</v>
      </c>
      <c r="C98" s="56">
        <v>2</v>
      </c>
      <c r="D98" s="72" t="s">
        <v>47</v>
      </c>
      <c r="E98" s="58">
        <v>370</v>
      </c>
      <c r="F98" s="58">
        <f t="shared" si="23"/>
        <v>740</v>
      </c>
      <c r="G98" s="58">
        <v>120</v>
      </c>
      <c r="H98" s="58">
        <f t="shared" si="24"/>
        <v>240</v>
      </c>
      <c r="I98" s="58">
        <f t="shared" si="25"/>
        <v>980</v>
      </c>
      <c r="J98" s="58"/>
    </row>
    <row r="99" spans="1:10" ht="19.5" x14ac:dyDescent="0.45">
      <c r="A99" s="105"/>
      <c r="B99" s="56" t="s">
        <v>115</v>
      </c>
      <c r="C99" s="56">
        <v>1</v>
      </c>
      <c r="D99" s="72" t="s">
        <v>47</v>
      </c>
      <c r="E99" s="58">
        <v>180</v>
      </c>
      <c r="F99" s="58">
        <f t="shared" si="23"/>
        <v>180</v>
      </c>
      <c r="G99" s="58">
        <v>25</v>
      </c>
      <c r="H99" s="58">
        <f t="shared" si="24"/>
        <v>25</v>
      </c>
      <c r="I99" s="58">
        <f t="shared" si="25"/>
        <v>205</v>
      </c>
      <c r="J99" s="58"/>
    </row>
    <row r="100" spans="1:10" ht="19.5" x14ac:dyDescent="0.45">
      <c r="A100" s="112"/>
      <c r="B100" s="77" t="s">
        <v>116</v>
      </c>
      <c r="C100" s="142">
        <v>1</v>
      </c>
      <c r="D100" s="143" t="s">
        <v>47</v>
      </c>
      <c r="E100" s="141">
        <v>3280</v>
      </c>
      <c r="F100" s="141">
        <f>C100*E100</f>
        <v>3280</v>
      </c>
      <c r="G100" s="141">
        <v>300</v>
      </c>
      <c r="H100" s="141">
        <f>C100*G100</f>
        <v>300</v>
      </c>
      <c r="I100" s="141">
        <f>F100+H100</f>
        <v>3580</v>
      </c>
      <c r="J100" s="141"/>
    </row>
    <row r="101" spans="1:10" ht="19.5" x14ac:dyDescent="0.45">
      <c r="A101" s="105"/>
      <c r="B101" s="56" t="s">
        <v>117</v>
      </c>
      <c r="C101" s="93">
        <v>1</v>
      </c>
      <c r="D101" s="57" t="s">
        <v>47</v>
      </c>
      <c r="E101" s="94">
        <v>1800</v>
      </c>
      <c r="F101" s="94">
        <f>C101*E101</f>
        <v>1800</v>
      </c>
      <c r="G101" s="94">
        <v>25</v>
      </c>
      <c r="H101" s="94">
        <f>C101*G101</f>
        <v>25</v>
      </c>
      <c r="I101" s="94">
        <f>F101+H101</f>
        <v>1825</v>
      </c>
      <c r="J101" s="94"/>
    </row>
    <row r="102" spans="1:10" ht="19.5" x14ac:dyDescent="0.45">
      <c r="A102" s="105"/>
      <c r="B102" s="56"/>
      <c r="C102" s="56"/>
      <c r="D102" s="72"/>
      <c r="E102" s="58"/>
      <c r="F102" s="58"/>
      <c r="G102" s="58"/>
      <c r="H102" s="58"/>
      <c r="I102" s="58"/>
      <c r="J102" s="58"/>
    </row>
    <row r="103" spans="1:10" ht="19.5" x14ac:dyDescent="0.45">
      <c r="A103" s="111"/>
      <c r="B103" s="74" t="s">
        <v>118</v>
      </c>
      <c r="C103" s="73"/>
      <c r="D103" s="74"/>
      <c r="E103" s="75"/>
      <c r="F103" s="75">
        <f>SUM(F92:F102)</f>
        <v>23770</v>
      </c>
      <c r="G103" s="75"/>
      <c r="H103" s="75">
        <f>SUM(H92:H102)</f>
        <v>2985</v>
      </c>
      <c r="I103" s="75">
        <f>SUM(I92:I102)</f>
        <v>26755</v>
      </c>
      <c r="J103" s="63"/>
    </row>
    <row r="104" spans="1:10" ht="19.5" x14ac:dyDescent="0.45">
      <c r="A104" s="112"/>
      <c r="B104" s="155" t="s">
        <v>126</v>
      </c>
      <c r="C104" s="76"/>
      <c r="D104" s="91"/>
      <c r="E104" s="92"/>
      <c r="F104" s="92"/>
      <c r="G104" s="92"/>
      <c r="H104" s="92"/>
      <c r="I104" s="92"/>
      <c r="J104" s="78"/>
    </row>
    <row r="105" spans="1:10" ht="19.5" x14ac:dyDescent="0.45">
      <c r="A105" s="112"/>
      <c r="B105" s="56" t="s">
        <v>108</v>
      </c>
      <c r="C105" s="56">
        <v>1</v>
      </c>
      <c r="D105" s="72" t="s">
        <v>47</v>
      </c>
      <c r="E105" s="58">
        <v>0</v>
      </c>
      <c r="F105" s="58">
        <f t="shared" ref="F105:F110" si="26">C105*E105</f>
        <v>0</v>
      </c>
      <c r="G105" s="58">
        <v>450</v>
      </c>
      <c r="H105" s="58">
        <f t="shared" ref="H105:H110" si="27">C105*G105</f>
        <v>450</v>
      </c>
      <c r="I105" s="58">
        <f>F105+H105</f>
        <v>450</v>
      </c>
      <c r="J105" s="78"/>
    </row>
    <row r="106" spans="1:10" ht="19.5" x14ac:dyDescent="0.45">
      <c r="A106" s="112"/>
      <c r="B106" s="56" t="s">
        <v>109</v>
      </c>
      <c r="C106" s="56">
        <v>1</v>
      </c>
      <c r="D106" s="72" t="s">
        <v>47</v>
      </c>
      <c r="E106" s="58">
        <v>0</v>
      </c>
      <c r="F106" s="58">
        <f t="shared" si="26"/>
        <v>0</v>
      </c>
      <c r="G106" s="58">
        <v>450</v>
      </c>
      <c r="H106" s="58">
        <f t="shared" si="27"/>
        <v>450</v>
      </c>
      <c r="I106" s="58">
        <f t="shared" ref="I106:I110" si="28">F106+H106</f>
        <v>450</v>
      </c>
      <c r="J106" s="78"/>
    </row>
    <row r="107" spans="1:10" ht="19.5" x14ac:dyDescent="0.45">
      <c r="A107" s="112"/>
      <c r="B107" s="56" t="s">
        <v>110</v>
      </c>
      <c r="C107" s="56">
        <v>1</v>
      </c>
      <c r="D107" s="72" t="s">
        <v>47</v>
      </c>
      <c r="E107" s="58">
        <v>0</v>
      </c>
      <c r="F107" s="58">
        <f t="shared" si="26"/>
        <v>0</v>
      </c>
      <c r="G107" s="58">
        <v>90</v>
      </c>
      <c r="H107" s="58">
        <f t="shared" si="27"/>
        <v>90</v>
      </c>
      <c r="I107" s="58">
        <f t="shared" si="28"/>
        <v>90</v>
      </c>
      <c r="J107" s="78"/>
    </row>
    <row r="108" spans="1:10" ht="19.5" x14ac:dyDescent="0.45">
      <c r="A108" s="112"/>
      <c r="B108" s="56" t="s">
        <v>111</v>
      </c>
      <c r="C108" s="56">
        <v>1</v>
      </c>
      <c r="D108" s="72" t="s">
        <v>47</v>
      </c>
      <c r="E108" s="58">
        <v>0</v>
      </c>
      <c r="F108" s="58">
        <f t="shared" si="26"/>
        <v>0</v>
      </c>
      <c r="G108" s="58">
        <v>70</v>
      </c>
      <c r="H108" s="58">
        <f t="shared" si="27"/>
        <v>70</v>
      </c>
      <c r="I108" s="58">
        <f t="shared" si="28"/>
        <v>70</v>
      </c>
      <c r="J108" s="78"/>
    </row>
    <row r="109" spans="1:10" ht="19.5" x14ac:dyDescent="0.45">
      <c r="A109" s="112"/>
      <c r="B109" s="56" t="s">
        <v>113</v>
      </c>
      <c r="C109" s="56">
        <v>1</v>
      </c>
      <c r="D109" s="72" t="s">
        <v>47</v>
      </c>
      <c r="E109" s="58">
        <v>0</v>
      </c>
      <c r="F109" s="58">
        <f t="shared" si="26"/>
        <v>0</v>
      </c>
      <c r="G109" s="58">
        <v>25</v>
      </c>
      <c r="H109" s="58">
        <f t="shared" si="27"/>
        <v>25</v>
      </c>
      <c r="I109" s="58">
        <f t="shared" si="28"/>
        <v>25</v>
      </c>
      <c r="J109" s="78"/>
    </row>
    <row r="110" spans="1:10" ht="19.5" x14ac:dyDescent="0.45">
      <c r="A110" s="112"/>
      <c r="B110" s="56" t="s">
        <v>114</v>
      </c>
      <c r="C110" s="56">
        <v>1</v>
      </c>
      <c r="D110" s="72" t="s">
        <v>47</v>
      </c>
      <c r="E110" s="58">
        <v>0</v>
      </c>
      <c r="F110" s="58">
        <f t="shared" si="26"/>
        <v>0</v>
      </c>
      <c r="G110" s="58">
        <v>120</v>
      </c>
      <c r="H110" s="58">
        <f t="shared" si="27"/>
        <v>120</v>
      </c>
      <c r="I110" s="58">
        <f t="shared" si="28"/>
        <v>120</v>
      </c>
      <c r="J110" s="78"/>
    </row>
    <row r="111" spans="1:10" ht="19.5" x14ac:dyDescent="0.45">
      <c r="A111" s="112"/>
      <c r="B111" s="56"/>
      <c r="C111" s="93"/>
      <c r="D111" s="57"/>
      <c r="E111" s="94"/>
      <c r="F111" s="94"/>
      <c r="G111" s="94"/>
      <c r="H111" s="94"/>
      <c r="I111" s="94"/>
      <c r="J111" s="78"/>
    </row>
    <row r="112" spans="1:10" ht="19.5" x14ac:dyDescent="0.45">
      <c r="A112" s="112"/>
      <c r="B112" s="56"/>
      <c r="C112" s="93"/>
      <c r="D112" s="57"/>
      <c r="E112" s="94"/>
      <c r="F112" s="94"/>
      <c r="G112" s="94"/>
      <c r="H112" s="94"/>
      <c r="I112" s="94"/>
      <c r="J112" s="78"/>
    </row>
    <row r="113" spans="1:10" ht="19.5" x14ac:dyDescent="0.45">
      <c r="A113" s="112"/>
      <c r="B113" s="59" t="s">
        <v>127</v>
      </c>
      <c r="C113" s="60"/>
      <c r="D113" s="59"/>
      <c r="E113" s="61"/>
      <c r="F113" s="61">
        <f>SUM(F105:F112)</f>
        <v>0</v>
      </c>
      <c r="G113" s="61"/>
      <c r="H113" s="61">
        <f>SUM(H105:H112)</f>
        <v>1205</v>
      </c>
      <c r="I113" s="61">
        <f>SUM(I105:I112)</f>
        <v>1205</v>
      </c>
      <c r="J113" s="58"/>
    </row>
    <row r="114" spans="1:10" ht="19.5" x14ac:dyDescent="0.45">
      <c r="A114" s="112"/>
      <c r="B114" s="59"/>
      <c r="C114" s="60"/>
      <c r="D114" s="59"/>
      <c r="E114" s="61"/>
      <c r="F114" s="61"/>
      <c r="G114" s="61"/>
      <c r="H114" s="61"/>
      <c r="I114" s="61"/>
      <c r="J114" s="78"/>
    </row>
    <row r="115" spans="1:10" ht="19.5" x14ac:dyDescent="0.45">
      <c r="A115" s="112"/>
      <c r="B115" s="81" t="s">
        <v>137</v>
      </c>
      <c r="C115" s="60"/>
      <c r="D115" s="59"/>
      <c r="E115" s="61"/>
      <c r="F115" s="61"/>
      <c r="G115" s="61"/>
      <c r="H115" s="61"/>
      <c r="I115" s="61"/>
      <c r="J115" s="78"/>
    </row>
    <row r="116" spans="1:10" ht="19.5" x14ac:dyDescent="0.45">
      <c r="A116" s="112"/>
      <c r="B116" s="64" t="s">
        <v>138</v>
      </c>
      <c r="C116" s="56">
        <v>2</v>
      </c>
      <c r="D116" s="72" t="s">
        <v>47</v>
      </c>
      <c r="E116" s="58">
        <v>6520</v>
      </c>
      <c r="F116" s="58">
        <f t="shared" ref="F116" si="29">C116*E116</f>
        <v>13040</v>
      </c>
      <c r="G116" s="58">
        <v>1000</v>
      </c>
      <c r="H116" s="58">
        <f t="shared" ref="H116" si="30">C116*G116</f>
        <v>2000</v>
      </c>
      <c r="I116" s="58">
        <f t="shared" ref="I116" si="31">F116+H116</f>
        <v>15040</v>
      </c>
      <c r="J116" s="78"/>
    </row>
    <row r="117" spans="1:10" ht="19.5" x14ac:dyDescent="0.45">
      <c r="A117" s="112"/>
      <c r="B117" s="64"/>
      <c r="C117" s="60"/>
      <c r="D117" s="59"/>
      <c r="E117" s="61"/>
      <c r="F117" s="61"/>
      <c r="G117" s="61"/>
      <c r="H117" s="61"/>
      <c r="I117" s="61"/>
      <c r="J117" s="78"/>
    </row>
    <row r="118" spans="1:10" ht="19.5" x14ac:dyDescent="0.45">
      <c r="A118" s="112"/>
      <c r="B118" s="59" t="s">
        <v>139</v>
      </c>
      <c r="C118" s="60"/>
      <c r="D118" s="59"/>
      <c r="E118" s="61"/>
      <c r="F118" s="61">
        <f>SUM(F110:F117)</f>
        <v>13040</v>
      </c>
      <c r="G118" s="61"/>
      <c r="H118" s="61">
        <f>SUM(H110:H117)</f>
        <v>3325</v>
      </c>
      <c r="I118" s="61">
        <f>SUM(I110:I117)</f>
        <v>16365</v>
      </c>
      <c r="J118" s="78"/>
    </row>
    <row r="119" spans="1:10" ht="19.5" x14ac:dyDescent="0.45">
      <c r="A119" s="112"/>
      <c r="B119" s="64"/>
      <c r="C119" s="60"/>
      <c r="D119" s="59"/>
      <c r="E119" s="61"/>
      <c r="F119" s="61"/>
      <c r="G119" s="61"/>
      <c r="H119" s="61"/>
      <c r="I119" s="61"/>
      <c r="J119" s="78"/>
    </row>
    <row r="120" spans="1:10" ht="19.5" x14ac:dyDescent="0.45">
      <c r="A120" s="112"/>
      <c r="B120" s="64"/>
      <c r="C120" s="60"/>
      <c r="D120" s="59"/>
      <c r="E120" s="61"/>
      <c r="F120" s="61"/>
      <c r="G120" s="61"/>
      <c r="H120" s="61"/>
      <c r="I120" s="61"/>
      <c r="J120" s="78"/>
    </row>
    <row r="121" spans="1:10" ht="19.5" x14ac:dyDescent="0.45">
      <c r="A121" s="112"/>
      <c r="B121" s="59"/>
      <c r="C121" s="60"/>
      <c r="D121" s="59"/>
      <c r="E121" s="61"/>
      <c r="F121" s="61"/>
      <c r="G121" s="61"/>
      <c r="H121" s="61"/>
      <c r="I121" s="61"/>
      <c r="J121" s="78"/>
    </row>
    <row r="122" spans="1:10" ht="19.5" x14ac:dyDescent="0.45">
      <c r="A122" s="111"/>
      <c r="B122" s="74"/>
      <c r="C122" s="73"/>
      <c r="D122" s="74"/>
      <c r="E122" s="75"/>
      <c r="F122" s="75"/>
      <c r="G122" s="75"/>
      <c r="H122" s="75"/>
      <c r="I122" s="75"/>
      <c r="J122" s="63"/>
    </row>
    <row r="123" spans="1:10" ht="19.5" x14ac:dyDescent="0.45">
      <c r="A123" s="110"/>
      <c r="B123" s="53" t="s">
        <v>144</v>
      </c>
      <c r="C123" s="70"/>
      <c r="D123" s="153"/>
      <c r="E123" s="55"/>
      <c r="F123" s="55"/>
      <c r="G123" s="55"/>
      <c r="H123" s="55"/>
      <c r="I123" s="55"/>
      <c r="J123" s="55"/>
    </row>
    <row r="124" spans="1:10" ht="19.5" x14ac:dyDescent="0.45">
      <c r="A124" s="105"/>
      <c r="B124" s="56" t="s">
        <v>128</v>
      </c>
      <c r="C124" s="56">
        <v>4.9000000000000004</v>
      </c>
      <c r="D124" s="72" t="s">
        <v>140</v>
      </c>
      <c r="E124" s="58">
        <v>9000</v>
      </c>
      <c r="F124" s="58">
        <f t="shared" ref="F124:F132" si="32">C124*E124</f>
        <v>44100</v>
      </c>
      <c r="G124" s="58">
        <v>0</v>
      </c>
      <c r="H124" s="58">
        <f t="shared" ref="H124:H132" si="33">C124*G124</f>
        <v>0</v>
      </c>
      <c r="I124" s="58">
        <f t="shared" ref="I124:I132" si="34">F124+H124</f>
        <v>44100</v>
      </c>
      <c r="J124" s="55" t="s">
        <v>89</v>
      </c>
    </row>
    <row r="125" spans="1:10" ht="19.5" x14ac:dyDescent="0.45">
      <c r="A125" s="105"/>
      <c r="B125" s="56" t="s">
        <v>129</v>
      </c>
      <c r="C125" s="56">
        <v>4.9000000000000004</v>
      </c>
      <c r="D125" s="72" t="s">
        <v>140</v>
      </c>
      <c r="E125" s="58">
        <v>11000</v>
      </c>
      <c r="F125" s="58">
        <f t="shared" si="32"/>
        <v>53900.000000000007</v>
      </c>
      <c r="G125" s="58">
        <v>0</v>
      </c>
      <c r="H125" s="58">
        <f t="shared" si="33"/>
        <v>0</v>
      </c>
      <c r="I125" s="58">
        <f t="shared" si="34"/>
        <v>53900.000000000007</v>
      </c>
      <c r="J125" s="55" t="s">
        <v>89</v>
      </c>
    </row>
    <row r="126" spans="1:10" ht="19.5" x14ac:dyDescent="0.45">
      <c r="A126" s="105"/>
      <c r="B126" s="56" t="s">
        <v>130</v>
      </c>
      <c r="C126" s="56">
        <v>4</v>
      </c>
      <c r="D126" s="72" t="s">
        <v>140</v>
      </c>
      <c r="E126" s="58">
        <v>7200</v>
      </c>
      <c r="F126" s="58">
        <f t="shared" si="32"/>
        <v>28800</v>
      </c>
      <c r="G126" s="58">
        <v>0</v>
      </c>
      <c r="H126" s="58">
        <f t="shared" si="33"/>
        <v>0</v>
      </c>
      <c r="I126" s="58">
        <f t="shared" si="34"/>
        <v>28800</v>
      </c>
      <c r="J126" s="55" t="s">
        <v>89</v>
      </c>
    </row>
    <row r="127" spans="1:10" ht="19.5" x14ac:dyDescent="0.45">
      <c r="A127" s="105"/>
      <c r="B127" s="56" t="s">
        <v>131</v>
      </c>
      <c r="C127" s="56">
        <v>3</v>
      </c>
      <c r="D127" s="72" t="s">
        <v>140</v>
      </c>
      <c r="E127" s="58">
        <v>7200</v>
      </c>
      <c r="F127" s="58">
        <f t="shared" si="32"/>
        <v>21600</v>
      </c>
      <c r="G127" s="58">
        <v>0</v>
      </c>
      <c r="H127" s="58">
        <f t="shared" si="33"/>
        <v>0</v>
      </c>
      <c r="I127" s="58">
        <f t="shared" si="34"/>
        <v>21600</v>
      </c>
      <c r="J127" s="55" t="s">
        <v>89</v>
      </c>
    </row>
    <row r="128" spans="1:10" ht="19.5" x14ac:dyDescent="0.45">
      <c r="A128" s="105"/>
      <c r="B128" s="56" t="s">
        <v>132</v>
      </c>
      <c r="C128" s="56">
        <v>4.3</v>
      </c>
      <c r="D128" s="72" t="s">
        <v>140</v>
      </c>
      <c r="E128" s="58">
        <v>9000</v>
      </c>
      <c r="F128" s="58">
        <f t="shared" si="32"/>
        <v>38700</v>
      </c>
      <c r="G128" s="58">
        <v>0</v>
      </c>
      <c r="H128" s="58">
        <f t="shared" si="33"/>
        <v>0</v>
      </c>
      <c r="I128" s="58">
        <f t="shared" si="34"/>
        <v>38700</v>
      </c>
      <c r="J128" s="55" t="s">
        <v>89</v>
      </c>
    </row>
    <row r="129" spans="1:11" ht="19.5" x14ac:dyDescent="0.45">
      <c r="A129" s="105"/>
      <c r="B129" s="56" t="s">
        <v>133</v>
      </c>
      <c r="C129" s="56">
        <v>3.4</v>
      </c>
      <c r="D129" s="72" t="s">
        <v>140</v>
      </c>
      <c r="E129" s="58">
        <v>9000</v>
      </c>
      <c r="F129" s="58">
        <f t="shared" si="32"/>
        <v>30600</v>
      </c>
      <c r="G129" s="58">
        <v>0</v>
      </c>
      <c r="H129" s="58">
        <f t="shared" si="33"/>
        <v>0</v>
      </c>
      <c r="I129" s="58">
        <f t="shared" si="34"/>
        <v>30600</v>
      </c>
      <c r="J129" s="55" t="s">
        <v>89</v>
      </c>
    </row>
    <row r="130" spans="1:11" ht="19.5" x14ac:dyDescent="0.45">
      <c r="A130" s="105"/>
      <c r="B130" s="56" t="s">
        <v>134</v>
      </c>
      <c r="C130" s="56">
        <v>2.2999999999999998</v>
      </c>
      <c r="D130" s="72" t="s">
        <v>140</v>
      </c>
      <c r="E130" s="58">
        <v>7200</v>
      </c>
      <c r="F130" s="58">
        <f t="shared" si="32"/>
        <v>16560</v>
      </c>
      <c r="G130" s="58">
        <v>0</v>
      </c>
      <c r="H130" s="58">
        <f t="shared" si="33"/>
        <v>0</v>
      </c>
      <c r="I130" s="58">
        <f t="shared" si="34"/>
        <v>16560</v>
      </c>
      <c r="J130" s="55" t="s">
        <v>89</v>
      </c>
    </row>
    <row r="131" spans="1:11" ht="19.5" x14ac:dyDescent="0.45">
      <c r="A131" s="105"/>
      <c r="B131" s="56" t="s">
        <v>135</v>
      </c>
      <c r="C131" s="56">
        <v>2.6</v>
      </c>
      <c r="D131" s="72" t="s">
        <v>140</v>
      </c>
      <c r="E131" s="58">
        <v>7200</v>
      </c>
      <c r="F131" s="58">
        <f t="shared" si="32"/>
        <v>18720</v>
      </c>
      <c r="G131" s="58">
        <v>0</v>
      </c>
      <c r="H131" s="58">
        <f t="shared" si="33"/>
        <v>0</v>
      </c>
      <c r="I131" s="58">
        <f t="shared" si="34"/>
        <v>18720</v>
      </c>
      <c r="J131" s="55" t="s">
        <v>89</v>
      </c>
    </row>
    <row r="132" spans="1:11" ht="19.5" x14ac:dyDescent="0.45">
      <c r="A132" s="105"/>
      <c r="B132" s="56" t="s">
        <v>136</v>
      </c>
      <c r="C132" s="56">
        <v>3.15</v>
      </c>
      <c r="D132" s="72" t="s">
        <v>140</v>
      </c>
      <c r="E132" s="58">
        <v>10000</v>
      </c>
      <c r="F132" s="58">
        <f t="shared" si="32"/>
        <v>31500</v>
      </c>
      <c r="G132" s="58">
        <v>0</v>
      </c>
      <c r="H132" s="58">
        <f t="shared" si="33"/>
        <v>0</v>
      </c>
      <c r="I132" s="58">
        <f t="shared" si="34"/>
        <v>31500</v>
      </c>
      <c r="J132" s="55" t="s">
        <v>89</v>
      </c>
    </row>
    <row r="133" spans="1:11" ht="19.5" x14ac:dyDescent="0.45">
      <c r="A133" s="112"/>
      <c r="B133" s="77"/>
      <c r="C133" s="77"/>
      <c r="D133" s="147"/>
      <c r="E133" s="78"/>
      <c r="F133" s="78"/>
      <c r="G133" s="78"/>
      <c r="H133" s="78"/>
      <c r="I133" s="78"/>
      <c r="J133" s="55"/>
    </row>
    <row r="134" spans="1:11" ht="19.5" x14ac:dyDescent="0.45">
      <c r="A134" s="105"/>
      <c r="B134" s="59" t="s">
        <v>119</v>
      </c>
      <c r="C134" s="60"/>
      <c r="D134" s="59"/>
      <c r="E134" s="61"/>
      <c r="F134" s="61">
        <f>SUM(F124:F132)</f>
        <v>284480</v>
      </c>
      <c r="G134" s="61"/>
      <c r="H134" s="61">
        <f>SUM(H124:H132)</f>
        <v>0</v>
      </c>
      <c r="I134" s="61">
        <f>SUM(I124:I132)</f>
        <v>284480</v>
      </c>
      <c r="J134" s="58"/>
    </row>
    <row r="135" spans="1:11" ht="19.5" x14ac:dyDescent="0.45">
      <c r="A135" s="110"/>
      <c r="B135" s="101"/>
      <c r="C135" s="53"/>
      <c r="D135" s="101"/>
      <c r="E135" s="54"/>
      <c r="F135" s="54"/>
      <c r="G135" s="54"/>
      <c r="H135" s="54"/>
      <c r="I135" s="54"/>
      <c r="J135" s="55"/>
    </row>
    <row r="136" spans="1:11" ht="19.5" x14ac:dyDescent="0.45">
      <c r="A136" s="110"/>
      <c r="B136" s="53" t="s">
        <v>141</v>
      </c>
      <c r="C136" s="70"/>
      <c r="D136" s="148"/>
      <c r="E136" s="55"/>
      <c r="F136" s="55"/>
      <c r="G136" s="55"/>
      <c r="H136" s="55"/>
      <c r="I136" s="55"/>
      <c r="J136" s="55"/>
    </row>
    <row r="137" spans="1:11" ht="19.5" x14ac:dyDescent="0.45">
      <c r="A137" s="105"/>
      <c r="B137" s="56" t="s">
        <v>142</v>
      </c>
      <c r="C137" s="56">
        <v>520</v>
      </c>
      <c r="D137" s="72" t="s">
        <v>57</v>
      </c>
      <c r="E137" s="58">
        <v>45</v>
      </c>
      <c r="F137" s="58">
        <f t="shared" ref="F137" si="35">C137*E137</f>
        <v>23400</v>
      </c>
      <c r="G137" s="58">
        <v>30</v>
      </c>
      <c r="H137" s="58">
        <f t="shared" ref="H137" si="36">C137*G137</f>
        <v>15600</v>
      </c>
      <c r="I137" s="58">
        <f>F137+H137</f>
        <v>39000</v>
      </c>
      <c r="J137" s="58"/>
    </row>
    <row r="138" spans="1:11" ht="19.5" x14ac:dyDescent="0.45">
      <c r="A138" s="105"/>
      <c r="B138" s="56"/>
      <c r="C138" s="56"/>
      <c r="D138" s="72"/>
      <c r="E138" s="58"/>
      <c r="F138" s="58"/>
      <c r="G138" s="58"/>
      <c r="H138" s="58"/>
      <c r="I138" s="58"/>
      <c r="J138" s="58"/>
    </row>
    <row r="139" spans="1:11" ht="19.5" x14ac:dyDescent="0.45">
      <c r="A139" s="105"/>
      <c r="B139" s="59" t="s">
        <v>143</v>
      </c>
      <c r="C139" s="60"/>
      <c r="D139" s="59"/>
      <c r="E139" s="61"/>
      <c r="F139" s="61">
        <f>SUM(F137:F138)</f>
        <v>23400</v>
      </c>
      <c r="G139" s="61"/>
      <c r="H139" s="61">
        <f>SUM(H137:H138)</f>
        <v>15600</v>
      </c>
      <c r="I139" s="61">
        <f>SUM(I137:I138)</f>
        <v>39000</v>
      </c>
      <c r="J139" s="58"/>
    </row>
    <row r="140" spans="1:11" ht="18.75" x14ac:dyDescent="0.4">
      <c r="A140" s="105"/>
      <c r="B140" s="59"/>
      <c r="C140" s="60"/>
      <c r="D140" s="59"/>
      <c r="E140" s="61"/>
      <c r="F140" s="61"/>
      <c r="G140" s="61"/>
      <c r="H140" s="61"/>
      <c r="I140" s="61"/>
      <c r="J140" s="61"/>
    </row>
    <row r="141" spans="1:11" ht="18.75" x14ac:dyDescent="0.4">
      <c r="A141" s="111"/>
      <c r="B141" s="74" t="s">
        <v>22</v>
      </c>
      <c r="C141" s="73"/>
      <c r="D141" s="74"/>
      <c r="E141" s="75"/>
      <c r="F141" s="75">
        <f>F52+F64+F82+F89+F103+F113+F118+F134+F139</f>
        <v>681032</v>
      </c>
      <c r="G141" s="75"/>
      <c r="H141" s="75">
        <f>H52+H64+H82+H89+H103+H113+H118+H134+H139</f>
        <v>113305</v>
      </c>
      <c r="I141" s="75">
        <f>I52+I64+I82+I89+I103+I113+I118+I134+I139</f>
        <v>794337</v>
      </c>
      <c r="J141" s="75"/>
      <c r="K141" s="154"/>
    </row>
    <row r="142" spans="1:11" ht="19.5" x14ac:dyDescent="0.45">
      <c r="A142" s="105">
        <v>4</v>
      </c>
      <c r="B142" s="59" t="s">
        <v>145</v>
      </c>
      <c r="C142" s="56"/>
      <c r="D142" s="72"/>
      <c r="E142" s="58"/>
      <c r="F142" s="58"/>
      <c r="G142" s="58"/>
      <c r="H142" s="58"/>
      <c r="I142" s="58"/>
      <c r="J142" s="58"/>
    </row>
    <row r="143" spans="1:11" ht="19.5" x14ac:dyDescent="0.45">
      <c r="A143" s="105"/>
      <c r="B143" s="60" t="s">
        <v>146</v>
      </c>
      <c r="C143" s="56"/>
      <c r="D143" s="72"/>
      <c r="E143" s="58"/>
      <c r="F143" s="58"/>
      <c r="G143" s="58"/>
      <c r="H143" s="58"/>
      <c r="I143" s="58"/>
      <c r="J143" s="58"/>
    </row>
    <row r="144" spans="1:11" ht="19.5" x14ac:dyDescent="0.45">
      <c r="A144" s="105"/>
      <c r="B144" s="56" t="s">
        <v>181</v>
      </c>
      <c r="C144" s="56">
        <v>1</v>
      </c>
      <c r="D144" s="72" t="s">
        <v>47</v>
      </c>
      <c r="E144" s="58">
        <v>5850</v>
      </c>
      <c r="F144" s="58">
        <f t="shared" ref="F144" si="37">C144*E144</f>
        <v>5850</v>
      </c>
      <c r="G144" s="58">
        <v>500</v>
      </c>
      <c r="H144" s="58">
        <f t="shared" ref="H144" si="38">C144*G144</f>
        <v>500</v>
      </c>
      <c r="I144" s="58">
        <f t="shared" ref="I144:I145" si="39">F144+H144</f>
        <v>6350</v>
      </c>
      <c r="J144" s="58"/>
    </row>
    <row r="145" spans="1:10" ht="19.5" x14ac:dyDescent="0.45">
      <c r="A145" s="178"/>
      <c r="B145" s="77" t="s">
        <v>147</v>
      </c>
      <c r="C145" s="180">
        <v>1</v>
      </c>
      <c r="D145" s="182" t="s">
        <v>47</v>
      </c>
      <c r="E145" s="174">
        <v>8950</v>
      </c>
      <c r="F145" s="174">
        <f>C145*E145</f>
        <v>8950</v>
      </c>
      <c r="G145" s="174">
        <v>1000</v>
      </c>
      <c r="H145" s="174">
        <f>C145*G145</f>
        <v>1000</v>
      </c>
      <c r="I145" s="174">
        <f t="shared" si="39"/>
        <v>9950</v>
      </c>
      <c r="J145" s="176"/>
    </row>
    <row r="146" spans="1:10" ht="19.5" x14ac:dyDescent="0.45">
      <c r="A146" s="179"/>
      <c r="B146" s="70" t="s">
        <v>148</v>
      </c>
      <c r="C146" s="181"/>
      <c r="D146" s="183"/>
      <c r="E146" s="175"/>
      <c r="F146" s="175"/>
      <c r="G146" s="175"/>
      <c r="H146" s="175"/>
      <c r="I146" s="175"/>
      <c r="J146" s="177"/>
    </row>
    <row r="147" spans="1:10" ht="19.5" x14ac:dyDescent="0.45">
      <c r="A147" s="146"/>
      <c r="B147" s="70"/>
      <c r="C147" s="148"/>
      <c r="D147" s="148"/>
      <c r="E147" s="145"/>
      <c r="F147" s="145"/>
      <c r="G147" s="145"/>
      <c r="H147" s="145"/>
      <c r="I147" s="145"/>
      <c r="J147" s="145"/>
    </row>
    <row r="148" spans="1:10" ht="19.5" x14ac:dyDescent="0.45">
      <c r="A148" s="146"/>
      <c r="B148" s="101" t="s">
        <v>149</v>
      </c>
      <c r="C148" s="101"/>
      <c r="D148" s="101"/>
      <c r="E148" s="83"/>
      <c r="F148" s="83">
        <f>SUM(F144:F147)</f>
        <v>14800</v>
      </c>
      <c r="G148" s="83"/>
      <c r="H148" s="83">
        <f>SUM(H144:H147)</f>
        <v>1500</v>
      </c>
      <c r="I148" s="83">
        <f>SUM(I144:I147)</f>
        <v>16300</v>
      </c>
      <c r="J148" s="145"/>
    </row>
    <row r="149" spans="1:10" ht="19.5" x14ac:dyDescent="0.45">
      <c r="A149" s="105"/>
      <c r="B149" s="64"/>
      <c r="C149" s="56"/>
      <c r="D149" s="72"/>
      <c r="E149" s="58"/>
      <c r="F149" s="58"/>
      <c r="G149" s="58"/>
      <c r="H149" s="58"/>
      <c r="I149" s="58"/>
      <c r="J149" s="58"/>
    </row>
    <row r="150" spans="1:10" ht="19.5" x14ac:dyDescent="0.45">
      <c r="A150" s="105"/>
      <c r="B150" s="81" t="s">
        <v>150</v>
      </c>
      <c r="C150" s="56"/>
      <c r="D150" s="72"/>
      <c r="E150" s="58"/>
      <c r="F150" s="58"/>
      <c r="G150" s="58"/>
      <c r="H150" s="58"/>
      <c r="I150" s="58"/>
      <c r="J150" s="58"/>
    </row>
    <row r="151" spans="1:10" ht="19.5" x14ac:dyDescent="0.45">
      <c r="A151" s="105"/>
      <c r="B151" s="64" t="s">
        <v>151</v>
      </c>
      <c r="C151" s="56">
        <v>2450</v>
      </c>
      <c r="D151" s="72" t="s">
        <v>140</v>
      </c>
      <c r="E151" s="58">
        <v>12</v>
      </c>
      <c r="F151" s="58">
        <f t="shared" ref="F151:F157" si="40">C151*E151</f>
        <v>29400</v>
      </c>
      <c r="G151" s="58">
        <v>7</v>
      </c>
      <c r="H151" s="58">
        <f t="shared" ref="H151:H157" si="41">C151*G151</f>
        <v>17150</v>
      </c>
      <c r="I151" s="58">
        <f t="shared" ref="I151:I157" si="42">F151+H151</f>
        <v>46550</v>
      </c>
      <c r="J151" s="58"/>
    </row>
    <row r="152" spans="1:10" ht="19.5" x14ac:dyDescent="0.45">
      <c r="A152" s="105"/>
      <c r="B152" s="64" t="s">
        <v>182</v>
      </c>
      <c r="C152" s="56">
        <v>40</v>
      </c>
      <c r="D152" s="72" t="s">
        <v>140</v>
      </c>
      <c r="E152" s="58">
        <v>19</v>
      </c>
      <c r="F152" s="58">
        <f t="shared" si="40"/>
        <v>760</v>
      </c>
      <c r="G152" s="58">
        <v>10</v>
      </c>
      <c r="H152" s="58">
        <f t="shared" si="41"/>
        <v>400</v>
      </c>
      <c r="I152" s="58">
        <f t="shared" si="42"/>
        <v>1160</v>
      </c>
      <c r="J152" s="58"/>
    </row>
    <row r="153" spans="1:10" ht="19.5" x14ac:dyDescent="0.45">
      <c r="A153" s="105"/>
      <c r="B153" s="64" t="s">
        <v>185</v>
      </c>
      <c r="C153" s="56">
        <v>40</v>
      </c>
      <c r="D153" s="72" t="s">
        <v>140</v>
      </c>
      <c r="E153" s="58">
        <v>30</v>
      </c>
      <c r="F153" s="58">
        <f t="shared" ref="F153" si="43">C153*E153</f>
        <v>1200</v>
      </c>
      <c r="G153" s="58">
        <v>14</v>
      </c>
      <c r="H153" s="58">
        <f t="shared" ref="H153" si="44">C153*G153</f>
        <v>560</v>
      </c>
      <c r="I153" s="58">
        <f t="shared" ref="I153" si="45">F153+H153</f>
        <v>1760</v>
      </c>
      <c r="J153" s="58"/>
    </row>
    <row r="154" spans="1:10" ht="19.5" x14ac:dyDescent="0.45">
      <c r="A154" s="105"/>
      <c r="B154" s="64" t="s">
        <v>183</v>
      </c>
      <c r="C154" s="56">
        <v>30</v>
      </c>
      <c r="D154" s="72" t="s">
        <v>140</v>
      </c>
      <c r="E154" s="58">
        <v>49</v>
      </c>
      <c r="F154" s="58">
        <f t="shared" si="40"/>
        <v>1470</v>
      </c>
      <c r="G154" s="58">
        <v>16</v>
      </c>
      <c r="H154" s="58">
        <f t="shared" si="41"/>
        <v>480</v>
      </c>
      <c r="I154" s="58">
        <f t="shared" si="42"/>
        <v>1950</v>
      </c>
      <c r="J154" s="58"/>
    </row>
    <row r="155" spans="1:10" ht="19.5" x14ac:dyDescent="0.45">
      <c r="A155" s="105"/>
      <c r="B155" s="64" t="s">
        <v>184</v>
      </c>
      <c r="C155" s="56">
        <v>80</v>
      </c>
      <c r="D155" s="72" t="s">
        <v>140</v>
      </c>
      <c r="E155" s="58">
        <v>77</v>
      </c>
      <c r="F155" s="58">
        <f t="shared" si="40"/>
        <v>6160</v>
      </c>
      <c r="G155" s="58">
        <v>20</v>
      </c>
      <c r="H155" s="58">
        <f t="shared" si="41"/>
        <v>1600</v>
      </c>
      <c r="I155" s="58">
        <f t="shared" si="42"/>
        <v>7760</v>
      </c>
      <c r="J155" s="58"/>
    </row>
    <row r="156" spans="1:10" ht="19.5" x14ac:dyDescent="0.45">
      <c r="A156" s="105"/>
      <c r="B156" s="56" t="s">
        <v>152</v>
      </c>
      <c r="C156" s="56">
        <v>80</v>
      </c>
      <c r="D156" s="72" t="s">
        <v>140</v>
      </c>
      <c r="E156" s="58">
        <v>21</v>
      </c>
      <c r="F156" s="58">
        <f t="shared" si="40"/>
        <v>1680</v>
      </c>
      <c r="G156" s="58">
        <v>6</v>
      </c>
      <c r="H156" s="58">
        <f t="shared" si="41"/>
        <v>480</v>
      </c>
      <c r="I156" s="58">
        <f t="shared" si="42"/>
        <v>2160</v>
      </c>
      <c r="J156" s="84"/>
    </row>
    <row r="157" spans="1:10" ht="19.5" x14ac:dyDescent="0.45">
      <c r="A157" s="105"/>
      <c r="B157" s="56" t="s">
        <v>153</v>
      </c>
      <c r="C157" s="56">
        <v>120</v>
      </c>
      <c r="D157" s="72" t="s">
        <v>140</v>
      </c>
      <c r="E157" s="58">
        <v>14</v>
      </c>
      <c r="F157" s="58">
        <f t="shared" si="40"/>
        <v>1680</v>
      </c>
      <c r="G157" s="58">
        <v>6</v>
      </c>
      <c r="H157" s="58">
        <f t="shared" si="41"/>
        <v>720</v>
      </c>
      <c r="I157" s="58">
        <f t="shared" si="42"/>
        <v>2400</v>
      </c>
      <c r="J157" s="84"/>
    </row>
    <row r="158" spans="1:10" ht="19.5" x14ac:dyDescent="0.45">
      <c r="A158" s="105"/>
      <c r="B158" s="56"/>
      <c r="C158" s="56"/>
      <c r="D158" s="72"/>
      <c r="E158" s="58"/>
      <c r="F158" s="58"/>
      <c r="G158" s="58"/>
      <c r="H158" s="58"/>
      <c r="I158" s="58"/>
      <c r="J158" s="84"/>
    </row>
    <row r="159" spans="1:10" ht="18.75" x14ac:dyDescent="0.4">
      <c r="A159" s="112"/>
      <c r="B159" s="91" t="s">
        <v>154</v>
      </c>
      <c r="C159" s="76"/>
      <c r="D159" s="91"/>
      <c r="E159" s="92"/>
      <c r="F159" s="92">
        <f>SUM(F150:F158)</f>
        <v>42350</v>
      </c>
      <c r="G159" s="92"/>
      <c r="H159" s="92">
        <f>SUM(H151:H158)</f>
        <v>21390</v>
      </c>
      <c r="I159" s="92">
        <f>SUM(I151:I158)</f>
        <v>63740</v>
      </c>
      <c r="J159" s="156"/>
    </row>
    <row r="160" spans="1:10" ht="19.5" x14ac:dyDescent="0.45">
      <c r="A160" s="111"/>
      <c r="B160" s="74"/>
      <c r="C160" s="73"/>
      <c r="D160" s="74"/>
      <c r="E160" s="75"/>
      <c r="F160" s="75"/>
      <c r="G160" s="75"/>
      <c r="H160" s="75"/>
      <c r="I160" s="75"/>
      <c r="J160" s="121"/>
    </row>
    <row r="161" spans="1:10" ht="19.5" x14ac:dyDescent="0.45">
      <c r="A161" s="110"/>
      <c r="B161" s="53" t="s">
        <v>155</v>
      </c>
      <c r="C161" s="70"/>
      <c r="D161" s="153"/>
      <c r="E161" s="55"/>
      <c r="F161" s="55"/>
      <c r="G161" s="55"/>
      <c r="H161" s="55"/>
      <c r="I161" s="55"/>
      <c r="J161" s="55"/>
    </row>
    <row r="162" spans="1:10" ht="19.5" x14ac:dyDescent="0.45">
      <c r="A162" s="105"/>
      <c r="B162" s="56" t="s">
        <v>156</v>
      </c>
      <c r="C162" s="56">
        <v>1200</v>
      </c>
      <c r="D162" s="72" t="s">
        <v>140</v>
      </c>
      <c r="E162" s="58">
        <v>29</v>
      </c>
      <c r="F162" s="58">
        <f t="shared" ref="F162:F164" si="46">C162*E162</f>
        <v>34800</v>
      </c>
      <c r="G162" s="58">
        <v>18</v>
      </c>
      <c r="H162" s="58">
        <f t="shared" ref="H162:H164" si="47">C162*G162</f>
        <v>21600</v>
      </c>
      <c r="I162" s="58">
        <f t="shared" ref="I162:I164" si="48">F162+H162</f>
        <v>56400</v>
      </c>
      <c r="J162" s="84"/>
    </row>
    <row r="163" spans="1:10" ht="19.5" x14ac:dyDescent="0.45">
      <c r="A163" s="105"/>
      <c r="B163" s="56" t="s">
        <v>191</v>
      </c>
      <c r="C163" s="56">
        <v>650</v>
      </c>
      <c r="D163" s="72" t="s">
        <v>140</v>
      </c>
      <c r="E163" s="58">
        <v>42</v>
      </c>
      <c r="F163" s="58">
        <f t="shared" si="46"/>
        <v>27300</v>
      </c>
      <c r="G163" s="58">
        <v>20</v>
      </c>
      <c r="H163" s="58">
        <f t="shared" si="47"/>
        <v>13000</v>
      </c>
      <c r="I163" s="58">
        <f t="shared" si="48"/>
        <v>40300</v>
      </c>
      <c r="J163" s="84"/>
    </row>
    <row r="164" spans="1:10" ht="19.5" x14ac:dyDescent="0.45">
      <c r="A164" s="105"/>
      <c r="B164" s="56" t="s">
        <v>192</v>
      </c>
      <c r="C164" s="56">
        <v>20</v>
      </c>
      <c r="D164" s="72" t="s">
        <v>140</v>
      </c>
      <c r="E164" s="58">
        <v>59</v>
      </c>
      <c r="F164" s="58">
        <f t="shared" si="46"/>
        <v>1180</v>
      </c>
      <c r="G164" s="58">
        <v>23</v>
      </c>
      <c r="H164" s="58">
        <f t="shared" si="47"/>
        <v>460</v>
      </c>
      <c r="I164" s="58">
        <f t="shared" si="48"/>
        <v>1640</v>
      </c>
      <c r="J164" s="84"/>
    </row>
    <row r="165" spans="1:10" ht="19.5" x14ac:dyDescent="0.45">
      <c r="A165" s="105"/>
      <c r="B165" s="56"/>
      <c r="C165" s="56"/>
      <c r="D165" s="72"/>
      <c r="E165" s="58"/>
      <c r="F165" s="58"/>
      <c r="G165" s="58"/>
      <c r="H165" s="58"/>
      <c r="I165" s="58"/>
      <c r="J165" s="58"/>
    </row>
    <row r="166" spans="1:10" ht="19.5" x14ac:dyDescent="0.45">
      <c r="A166" s="105"/>
      <c r="B166" s="59" t="s">
        <v>157</v>
      </c>
      <c r="C166" s="60"/>
      <c r="D166" s="59"/>
      <c r="E166" s="61"/>
      <c r="F166" s="61">
        <f>SUM(F162:F165)</f>
        <v>63280</v>
      </c>
      <c r="G166" s="61"/>
      <c r="H166" s="61">
        <f>SUM(H162:H165)</f>
        <v>35060</v>
      </c>
      <c r="I166" s="61">
        <f>SUM(I162:I165)</f>
        <v>98340</v>
      </c>
      <c r="J166" s="58"/>
    </row>
    <row r="167" spans="1:10" ht="19.5" x14ac:dyDescent="0.45">
      <c r="A167" s="112"/>
      <c r="B167" s="91"/>
      <c r="C167" s="76"/>
      <c r="D167" s="91"/>
      <c r="E167" s="92"/>
      <c r="F167" s="92"/>
      <c r="G167" s="92"/>
      <c r="H167" s="92"/>
      <c r="I167" s="92"/>
      <c r="J167" s="78"/>
    </row>
    <row r="168" spans="1:10" ht="19.5" x14ac:dyDescent="0.45">
      <c r="A168" s="112"/>
      <c r="B168" s="91"/>
      <c r="C168" s="76"/>
      <c r="D168" s="91"/>
      <c r="E168" s="92"/>
      <c r="F168" s="92"/>
      <c r="G168" s="92"/>
      <c r="H168" s="92"/>
      <c r="I168" s="92"/>
      <c r="J168" s="150"/>
    </row>
    <row r="169" spans="1:10" ht="19.5" x14ac:dyDescent="0.45">
      <c r="A169" s="105"/>
      <c r="B169" s="60" t="s">
        <v>158</v>
      </c>
      <c r="C169" s="56"/>
      <c r="D169" s="56"/>
      <c r="E169" s="58"/>
      <c r="F169" s="58"/>
      <c r="G169" s="58"/>
      <c r="H169" s="58"/>
      <c r="I169" s="58"/>
      <c r="J169" s="58"/>
    </row>
    <row r="170" spans="1:10" ht="19.5" x14ac:dyDescent="0.45">
      <c r="A170" s="105"/>
      <c r="B170" s="56" t="s">
        <v>159</v>
      </c>
      <c r="C170" s="56">
        <v>4</v>
      </c>
      <c r="D170" s="72" t="s">
        <v>47</v>
      </c>
      <c r="E170" s="58">
        <v>1180</v>
      </c>
      <c r="F170" s="58">
        <f t="shared" ref="F170:F172" si="49">C170*E170</f>
        <v>4720</v>
      </c>
      <c r="G170" s="58">
        <v>115</v>
      </c>
      <c r="H170" s="58">
        <f t="shared" ref="H170:H172" si="50">C170*G170</f>
        <v>460</v>
      </c>
      <c r="I170" s="58">
        <f t="shared" ref="I170:I172" si="51">F170+H170</f>
        <v>5180</v>
      </c>
      <c r="J170" s="58"/>
    </row>
    <row r="171" spans="1:10" ht="19.5" x14ac:dyDescent="0.45">
      <c r="A171" s="105"/>
      <c r="B171" s="56" t="s">
        <v>160</v>
      </c>
      <c r="C171" s="56">
        <v>1</v>
      </c>
      <c r="D171" s="72" t="s">
        <v>47</v>
      </c>
      <c r="E171" s="58">
        <v>1450</v>
      </c>
      <c r="F171" s="58">
        <f t="shared" si="49"/>
        <v>1450</v>
      </c>
      <c r="G171" s="58">
        <v>115</v>
      </c>
      <c r="H171" s="58">
        <f t="shared" si="50"/>
        <v>115</v>
      </c>
      <c r="I171" s="58">
        <f t="shared" si="51"/>
        <v>1565</v>
      </c>
      <c r="J171" s="58"/>
    </row>
    <row r="172" spans="1:10" ht="19.5" x14ac:dyDescent="0.45">
      <c r="A172" s="105"/>
      <c r="B172" s="56" t="s">
        <v>161</v>
      </c>
      <c r="C172" s="56">
        <v>25</v>
      </c>
      <c r="D172" s="72" t="s">
        <v>47</v>
      </c>
      <c r="E172" s="58">
        <v>2500</v>
      </c>
      <c r="F172" s="58">
        <f t="shared" si="49"/>
        <v>62500</v>
      </c>
      <c r="G172" s="58">
        <v>115</v>
      </c>
      <c r="H172" s="58">
        <f t="shared" si="50"/>
        <v>2875</v>
      </c>
      <c r="I172" s="58">
        <f t="shared" si="51"/>
        <v>65375</v>
      </c>
      <c r="J172" s="58"/>
    </row>
    <row r="173" spans="1:10" ht="19.5" x14ac:dyDescent="0.45">
      <c r="A173" s="105"/>
      <c r="B173" s="56"/>
      <c r="C173" s="56"/>
      <c r="D173" s="56"/>
      <c r="E173" s="58"/>
      <c r="F173" s="58"/>
      <c r="G173" s="58"/>
      <c r="H173" s="58"/>
      <c r="I173" s="58"/>
      <c r="J173" s="84"/>
    </row>
    <row r="174" spans="1:10" ht="19.5" x14ac:dyDescent="0.45">
      <c r="A174" s="105"/>
      <c r="B174" s="59" t="s">
        <v>162</v>
      </c>
      <c r="C174" s="60"/>
      <c r="D174" s="60"/>
      <c r="E174" s="61"/>
      <c r="F174" s="61">
        <f>SUM(F170:F173)</f>
        <v>68670</v>
      </c>
      <c r="G174" s="61"/>
      <c r="H174" s="61">
        <f>SUM(H170:H173)</f>
        <v>3450</v>
      </c>
      <c r="I174" s="61">
        <f>SUM(I170:I173)</f>
        <v>72120</v>
      </c>
      <c r="J174" s="58"/>
    </row>
    <row r="175" spans="1:10" ht="19.5" x14ac:dyDescent="0.45">
      <c r="A175" s="110"/>
      <c r="B175" s="101"/>
      <c r="C175" s="53"/>
      <c r="D175" s="53"/>
      <c r="E175" s="54"/>
      <c r="F175" s="54"/>
      <c r="G175" s="54"/>
      <c r="H175" s="54"/>
      <c r="I175" s="54"/>
      <c r="J175" s="55"/>
    </row>
    <row r="176" spans="1:10" ht="19.5" x14ac:dyDescent="0.45">
      <c r="A176" s="110"/>
      <c r="B176" s="101"/>
      <c r="C176" s="53"/>
      <c r="D176" s="53"/>
      <c r="E176" s="54"/>
      <c r="F176" s="54"/>
      <c r="G176" s="54"/>
      <c r="H176" s="54"/>
      <c r="I176" s="54"/>
      <c r="J176" s="55"/>
    </row>
    <row r="177" spans="1:10" ht="19.5" x14ac:dyDescent="0.45">
      <c r="A177" s="110"/>
      <c r="B177" s="101"/>
      <c r="C177" s="53"/>
      <c r="D177" s="53"/>
      <c r="E177" s="54"/>
      <c r="F177" s="54"/>
      <c r="G177" s="54"/>
      <c r="H177" s="54"/>
      <c r="I177" s="54"/>
      <c r="J177" s="55"/>
    </row>
    <row r="178" spans="1:10" ht="19.5" x14ac:dyDescent="0.45">
      <c r="A178" s="110"/>
      <c r="B178" s="101"/>
      <c r="C178" s="53"/>
      <c r="D178" s="53"/>
      <c r="E178" s="54"/>
      <c r="F178" s="54"/>
      <c r="G178" s="54"/>
      <c r="H178" s="54"/>
      <c r="I178" s="54"/>
      <c r="J178" s="55"/>
    </row>
    <row r="179" spans="1:10" ht="19.5" x14ac:dyDescent="0.45">
      <c r="A179" s="111"/>
      <c r="B179" s="62"/>
      <c r="C179" s="62"/>
      <c r="D179" s="62"/>
      <c r="E179" s="63"/>
      <c r="F179" s="63"/>
      <c r="G179" s="63"/>
      <c r="H179" s="63"/>
      <c r="I179" s="63"/>
      <c r="J179" s="63"/>
    </row>
    <row r="180" spans="1:10" ht="19.5" x14ac:dyDescent="0.45">
      <c r="A180" s="110"/>
      <c r="B180" s="53" t="s">
        <v>179</v>
      </c>
      <c r="C180" s="70"/>
      <c r="D180" s="70"/>
      <c r="E180" s="55"/>
      <c r="F180" s="55"/>
      <c r="G180" s="55"/>
      <c r="H180" s="55"/>
      <c r="I180" s="55"/>
      <c r="J180" s="55"/>
    </row>
    <row r="181" spans="1:10" ht="19.5" x14ac:dyDescent="0.45">
      <c r="A181" s="105"/>
      <c r="B181" s="56" t="s">
        <v>163</v>
      </c>
      <c r="C181" s="56">
        <v>23</v>
      </c>
      <c r="D181" s="72" t="s">
        <v>47</v>
      </c>
      <c r="E181" s="58">
        <v>80</v>
      </c>
      <c r="F181" s="58">
        <f t="shared" ref="F181" si="52">C181*E181</f>
        <v>1840</v>
      </c>
      <c r="G181" s="58">
        <v>80</v>
      </c>
      <c r="H181" s="58">
        <f t="shared" ref="H181" si="53">C181*G181</f>
        <v>1840</v>
      </c>
      <c r="I181" s="58">
        <f t="shared" ref="I181" si="54">F181+H181</f>
        <v>3680</v>
      </c>
      <c r="J181" s="58"/>
    </row>
    <row r="182" spans="1:10" ht="19.5" x14ac:dyDescent="0.45">
      <c r="A182" s="105"/>
      <c r="B182" s="56" t="s">
        <v>164</v>
      </c>
      <c r="C182" s="56">
        <v>33</v>
      </c>
      <c r="D182" s="72" t="s">
        <v>47</v>
      </c>
      <c r="E182" s="96">
        <v>120</v>
      </c>
      <c r="F182" s="96">
        <f t="shared" ref="F182:F184" si="55">C182*E182</f>
        <v>3960</v>
      </c>
      <c r="G182" s="96">
        <v>80</v>
      </c>
      <c r="H182" s="96">
        <f t="shared" ref="H182:H184" si="56">C182*G182</f>
        <v>2640</v>
      </c>
      <c r="I182" s="96">
        <f t="shared" ref="I182:I184" si="57">F182+H182</f>
        <v>6600</v>
      </c>
      <c r="J182" s="58"/>
    </row>
    <row r="183" spans="1:10" ht="19.5" x14ac:dyDescent="0.45">
      <c r="A183" s="105"/>
      <c r="B183" s="56" t="s">
        <v>165</v>
      </c>
      <c r="C183" s="56">
        <v>12</v>
      </c>
      <c r="D183" s="72" t="s">
        <v>47</v>
      </c>
      <c r="E183" s="95">
        <v>350</v>
      </c>
      <c r="F183" s="95">
        <f t="shared" si="55"/>
        <v>4200</v>
      </c>
      <c r="G183" s="96">
        <v>80</v>
      </c>
      <c r="H183" s="96">
        <f t="shared" si="56"/>
        <v>960</v>
      </c>
      <c r="I183" s="96">
        <f t="shared" si="57"/>
        <v>5160</v>
      </c>
      <c r="J183" s="58"/>
    </row>
    <row r="184" spans="1:10" ht="19.5" x14ac:dyDescent="0.45">
      <c r="A184" s="105"/>
      <c r="B184" s="56" t="s">
        <v>166</v>
      </c>
      <c r="C184" s="56">
        <v>4</v>
      </c>
      <c r="D184" s="72" t="s">
        <v>47</v>
      </c>
      <c r="E184" s="95">
        <v>250</v>
      </c>
      <c r="F184" s="95">
        <f t="shared" si="55"/>
        <v>1000</v>
      </c>
      <c r="G184" s="96">
        <v>80</v>
      </c>
      <c r="H184" s="96">
        <f t="shared" si="56"/>
        <v>320</v>
      </c>
      <c r="I184" s="96">
        <f t="shared" si="57"/>
        <v>1320</v>
      </c>
      <c r="J184" s="58"/>
    </row>
    <row r="185" spans="1:10" ht="19.5" x14ac:dyDescent="0.45">
      <c r="A185" s="105"/>
      <c r="B185" s="56"/>
      <c r="C185" s="56"/>
      <c r="D185" s="72"/>
      <c r="E185" s="95"/>
      <c r="F185" s="95"/>
      <c r="G185" s="96"/>
      <c r="H185" s="96"/>
      <c r="I185" s="96"/>
      <c r="J185" s="58"/>
    </row>
    <row r="186" spans="1:10" ht="18.75" x14ac:dyDescent="0.4">
      <c r="A186" s="105"/>
      <c r="B186" s="59" t="s">
        <v>180</v>
      </c>
      <c r="C186" s="60"/>
      <c r="D186" s="60"/>
      <c r="E186" s="61"/>
      <c r="F186" s="61">
        <f>SUM(F181:F184)</f>
        <v>11000</v>
      </c>
      <c r="G186" s="61"/>
      <c r="H186" s="61">
        <f>SUM(H181:H184)</f>
        <v>5760</v>
      </c>
      <c r="I186" s="61">
        <f>SUM(I181:I184)</f>
        <v>16760</v>
      </c>
      <c r="J186" s="61"/>
    </row>
    <row r="187" spans="1:10" ht="19.5" x14ac:dyDescent="0.45">
      <c r="A187" s="105"/>
      <c r="B187" s="59"/>
      <c r="C187" s="60"/>
      <c r="D187" s="60"/>
      <c r="E187" s="61"/>
      <c r="F187" s="61"/>
      <c r="G187" s="61"/>
      <c r="H187" s="61"/>
      <c r="I187" s="61"/>
      <c r="J187" s="58"/>
    </row>
    <row r="188" spans="1:10" ht="18.75" x14ac:dyDescent="0.4">
      <c r="A188" s="105"/>
      <c r="B188" s="59" t="s">
        <v>167</v>
      </c>
      <c r="C188" s="60"/>
      <c r="D188" s="60"/>
      <c r="E188" s="61"/>
      <c r="F188" s="61">
        <f>F148+F159+F174+F166+F186</f>
        <v>200100</v>
      </c>
      <c r="G188" s="61"/>
      <c r="H188" s="61">
        <f>F148+F159+F174+F166+F186</f>
        <v>200100</v>
      </c>
      <c r="I188" s="61">
        <f>F148+F159+F174+F166+F186</f>
        <v>200100</v>
      </c>
      <c r="J188" s="61"/>
    </row>
    <row r="189" spans="1:10" ht="18.75" x14ac:dyDescent="0.4">
      <c r="A189" s="112"/>
      <c r="B189" s="91"/>
      <c r="C189" s="76"/>
      <c r="D189" s="76"/>
      <c r="E189" s="92"/>
      <c r="F189" s="92"/>
      <c r="G189" s="92"/>
      <c r="H189" s="92"/>
      <c r="I189" s="92"/>
      <c r="J189" s="92"/>
    </row>
    <row r="190" spans="1:10" ht="18.75" x14ac:dyDescent="0.4">
      <c r="A190" s="112"/>
      <c r="B190" s="91"/>
      <c r="C190" s="76"/>
      <c r="D190" s="76"/>
      <c r="E190" s="92"/>
      <c r="F190" s="92"/>
      <c r="G190" s="92"/>
      <c r="H190" s="92"/>
      <c r="I190" s="92"/>
      <c r="J190" s="92"/>
    </row>
    <row r="191" spans="1:10" ht="18.75" x14ac:dyDescent="0.4">
      <c r="A191" s="112"/>
      <c r="B191" s="91"/>
      <c r="C191" s="76"/>
      <c r="D191" s="76"/>
      <c r="E191" s="92"/>
      <c r="F191" s="92"/>
      <c r="G191" s="92"/>
      <c r="H191" s="92"/>
      <c r="I191" s="92"/>
      <c r="J191" s="92"/>
    </row>
    <row r="192" spans="1:10" ht="18.75" x14ac:dyDescent="0.4">
      <c r="A192" s="112"/>
      <c r="B192" s="91"/>
      <c r="C192" s="76"/>
      <c r="D192" s="76"/>
      <c r="E192" s="92"/>
      <c r="F192" s="92"/>
      <c r="G192" s="92"/>
      <c r="H192" s="92"/>
      <c r="I192" s="92"/>
      <c r="J192" s="92"/>
    </row>
    <row r="193" spans="1:10" ht="18.75" x14ac:dyDescent="0.4">
      <c r="A193" s="112"/>
      <c r="B193" s="91"/>
      <c r="C193" s="76"/>
      <c r="D193" s="76"/>
      <c r="E193" s="92"/>
      <c r="F193" s="92"/>
      <c r="G193" s="92"/>
      <c r="H193" s="92"/>
      <c r="I193" s="92"/>
      <c r="J193" s="92"/>
    </row>
    <row r="194" spans="1:10" ht="18.75" x14ac:dyDescent="0.4">
      <c r="A194" s="112"/>
      <c r="B194" s="91"/>
      <c r="C194" s="76"/>
      <c r="D194" s="76"/>
      <c r="E194" s="92"/>
      <c r="F194" s="92"/>
      <c r="G194" s="92"/>
      <c r="H194" s="92"/>
      <c r="I194" s="92"/>
      <c r="J194" s="92"/>
    </row>
    <row r="195" spans="1:10" ht="18.75" x14ac:dyDescent="0.4">
      <c r="A195" s="112"/>
      <c r="B195" s="91"/>
      <c r="C195" s="76"/>
      <c r="D195" s="76"/>
      <c r="E195" s="92"/>
      <c r="F195" s="92"/>
      <c r="G195" s="92"/>
      <c r="H195" s="92"/>
      <c r="I195" s="92"/>
      <c r="J195" s="92"/>
    </row>
    <row r="196" spans="1:10" ht="18.75" x14ac:dyDescent="0.4">
      <c r="A196" s="112"/>
      <c r="B196" s="91"/>
      <c r="C196" s="76"/>
      <c r="D196" s="76"/>
      <c r="E196" s="92"/>
      <c r="F196" s="92"/>
      <c r="G196" s="92"/>
      <c r="H196" s="92"/>
      <c r="I196" s="92"/>
      <c r="J196" s="92"/>
    </row>
    <row r="197" spans="1:10" ht="18.75" x14ac:dyDescent="0.4">
      <c r="A197" s="112"/>
      <c r="B197" s="91"/>
      <c r="C197" s="76"/>
      <c r="D197" s="76"/>
      <c r="E197" s="92"/>
      <c r="F197" s="92"/>
      <c r="G197" s="92"/>
      <c r="H197" s="92"/>
      <c r="I197" s="92"/>
      <c r="J197" s="92"/>
    </row>
    <row r="198" spans="1:10" ht="19.5" x14ac:dyDescent="0.45">
      <c r="A198" s="111"/>
      <c r="B198" s="62"/>
      <c r="C198" s="62"/>
      <c r="D198" s="62"/>
      <c r="E198" s="63"/>
      <c r="F198" s="63"/>
      <c r="G198" s="63"/>
      <c r="H198" s="63"/>
      <c r="I198" s="63"/>
      <c r="J198" s="63"/>
    </row>
    <row r="199" spans="1:10" ht="19.5" x14ac:dyDescent="0.45">
      <c r="A199" s="110">
        <v>5</v>
      </c>
      <c r="B199" s="71" t="s">
        <v>50</v>
      </c>
      <c r="C199" s="70"/>
      <c r="D199" s="70"/>
      <c r="E199" s="55"/>
      <c r="F199" s="55"/>
      <c r="G199" s="55"/>
      <c r="H199" s="55"/>
      <c r="I199" s="55"/>
      <c r="J199" s="55"/>
    </row>
    <row r="200" spans="1:10" ht="19.5" x14ac:dyDescent="0.45">
      <c r="A200" s="110"/>
      <c r="B200" s="53" t="s">
        <v>168</v>
      </c>
      <c r="C200" s="97"/>
      <c r="D200" s="55"/>
      <c r="E200" s="55"/>
      <c r="F200" s="55"/>
      <c r="G200" s="55"/>
      <c r="H200" s="55"/>
      <c r="I200" s="55"/>
      <c r="J200" s="70"/>
    </row>
    <row r="201" spans="1:10" ht="19.5" x14ac:dyDescent="0.45">
      <c r="A201" s="105"/>
      <c r="B201" s="56" t="s">
        <v>169</v>
      </c>
      <c r="C201" s="98">
        <v>1</v>
      </c>
      <c r="D201" s="84" t="s">
        <v>170</v>
      </c>
      <c r="E201" s="58">
        <v>0</v>
      </c>
      <c r="F201" s="96">
        <f>C201*E201</f>
        <v>0</v>
      </c>
      <c r="G201" s="58">
        <v>1500</v>
      </c>
      <c r="H201" s="96">
        <f>C201*G201</f>
        <v>1500</v>
      </c>
      <c r="I201" s="96">
        <f>F201+H201</f>
        <v>1500</v>
      </c>
      <c r="J201" s="56"/>
    </row>
    <row r="202" spans="1:10" ht="19.5" x14ac:dyDescent="0.45">
      <c r="A202" s="105"/>
      <c r="B202" s="56" t="s">
        <v>171</v>
      </c>
      <c r="C202" s="98">
        <v>3</v>
      </c>
      <c r="D202" s="84" t="s">
        <v>170</v>
      </c>
      <c r="E202" s="58">
        <v>0</v>
      </c>
      <c r="F202" s="96">
        <f t="shared" ref="F202:F213" si="58">C202*E202</f>
        <v>0</v>
      </c>
      <c r="G202" s="58">
        <v>1500</v>
      </c>
      <c r="H202" s="96">
        <f t="shared" ref="H202:H213" si="59">C202*G202</f>
        <v>4500</v>
      </c>
      <c r="I202" s="96">
        <f t="shared" ref="I202:I213" si="60">F202+H202</f>
        <v>4500</v>
      </c>
      <c r="J202" s="56"/>
    </row>
    <row r="203" spans="1:10" ht="19.5" x14ac:dyDescent="0.45">
      <c r="A203" s="105"/>
      <c r="B203" s="56" t="s">
        <v>186</v>
      </c>
      <c r="C203" s="98">
        <v>2</v>
      </c>
      <c r="D203" s="84" t="s">
        <v>170</v>
      </c>
      <c r="E203" s="58">
        <v>0</v>
      </c>
      <c r="F203" s="96">
        <f t="shared" si="58"/>
        <v>0</v>
      </c>
      <c r="G203" s="58">
        <v>1500</v>
      </c>
      <c r="H203" s="96">
        <f t="shared" si="59"/>
        <v>3000</v>
      </c>
      <c r="I203" s="96">
        <f t="shared" si="60"/>
        <v>3000</v>
      </c>
      <c r="J203" s="56"/>
    </row>
    <row r="204" spans="1:10" ht="19.5" x14ac:dyDescent="0.45">
      <c r="A204" s="105"/>
      <c r="B204" s="56" t="s">
        <v>187</v>
      </c>
      <c r="C204" s="98">
        <v>5</v>
      </c>
      <c r="D204" s="84" t="s">
        <v>170</v>
      </c>
      <c r="E204" s="58">
        <v>0</v>
      </c>
      <c r="F204" s="96">
        <f t="shared" ref="F204" si="61">C204*E204</f>
        <v>0</v>
      </c>
      <c r="G204" s="58">
        <v>200</v>
      </c>
      <c r="H204" s="96">
        <f t="shared" ref="H204" si="62">C204*G204</f>
        <v>1000</v>
      </c>
      <c r="I204" s="96">
        <f t="shared" ref="I204" si="63">F204+H204</f>
        <v>1000</v>
      </c>
      <c r="J204" s="56"/>
    </row>
    <row r="205" spans="1:10" ht="19.5" x14ac:dyDescent="0.45">
      <c r="A205" s="105"/>
      <c r="B205" s="56" t="s">
        <v>188</v>
      </c>
      <c r="C205" s="98">
        <v>2</v>
      </c>
      <c r="D205" s="84" t="s">
        <v>170</v>
      </c>
      <c r="E205" s="58">
        <v>0</v>
      </c>
      <c r="F205" s="96">
        <f t="shared" ref="F205" si="64">C205*E205</f>
        <v>0</v>
      </c>
      <c r="G205" s="58">
        <v>7000</v>
      </c>
      <c r="H205" s="96">
        <f t="shared" ref="H205" si="65">C205*G205</f>
        <v>14000</v>
      </c>
      <c r="I205" s="96">
        <f t="shared" ref="I205" si="66">F205+H205</f>
        <v>14000</v>
      </c>
      <c r="J205" s="56"/>
    </row>
    <row r="206" spans="1:10" ht="19.5" x14ac:dyDescent="0.45">
      <c r="A206" s="105"/>
      <c r="B206" s="56"/>
      <c r="C206" s="98"/>
      <c r="D206" s="58"/>
      <c r="E206" s="58"/>
      <c r="F206" s="96"/>
      <c r="G206" s="58"/>
      <c r="H206" s="96"/>
      <c r="I206" s="96"/>
      <c r="J206" s="56"/>
    </row>
    <row r="207" spans="1:10" ht="18.75" x14ac:dyDescent="0.4">
      <c r="A207" s="105"/>
      <c r="B207" s="59" t="s">
        <v>172</v>
      </c>
      <c r="C207" s="99"/>
      <c r="D207" s="61"/>
      <c r="E207" s="61"/>
      <c r="F207" s="100">
        <f>SUM(F201:F206)</f>
        <v>0</v>
      </c>
      <c r="G207" s="61"/>
      <c r="H207" s="100">
        <f>SUM(H201:H206)</f>
        <v>24000</v>
      </c>
      <c r="I207" s="100">
        <f>SUM(I201:I206)</f>
        <v>24000</v>
      </c>
      <c r="J207" s="60"/>
    </row>
    <row r="208" spans="1:10" ht="19.5" x14ac:dyDescent="0.45">
      <c r="A208" s="105"/>
      <c r="B208" s="56"/>
      <c r="C208" s="98"/>
      <c r="D208" s="58"/>
      <c r="E208" s="58"/>
      <c r="F208" s="96"/>
      <c r="G208" s="58"/>
      <c r="H208" s="96"/>
      <c r="I208" s="96"/>
      <c r="J208" s="56"/>
    </row>
    <row r="209" spans="1:10" ht="19.5" x14ac:dyDescent="0.45">
      <c r="A209" s="105"/>
      <c r="B209" s="60" t="s">
        <v>173</v>
      </c>
      <c r="C209" s="98"/>
      <c r="D209" s="58"/>
      <c r="E209" s="58"/>
      <c r="F209" s="96"/>
      <c r="G209" s="58"/>
      <c r="H209" s="96"/>
      <c r="I209" s="96"/>
      <c r="J209" s="56"/>
    </row>
    <row r="210" spans="1:10" ht="19.5" x14ac:dyDescent="0.45">
      <c r="A210" s="105"/>
      <c r="B210" s="56" t="s">
        <v>174</v>
      </c>
      <c r="C210" s="98">
        <v>5</v>
      </c>
      <c r="D210" s="84" t="s">
        <v>170</v>
      </c>
      <c r="E210" s="58">
        <v>0</v>
      </c>
      <c r="F210" s="96">
        <f t="shared" si="58"/>
        <v>0</v>
      </c>
      <c r="G210" s="58">
        <v>500</v>
      </c>
      <c r="H210" s="96">
        <f t="shared" si="59"/>
        <v>2500</v>
      </c>
      <c r="I210" s="96">
        <f t="shared" si="60"/>
        <v>2500</v>
      </c>
      <c r="J210" s="56"/>
    </row>
    <row r="211" spans="1:10" ht="19.5" x14ac:dyDescent="0.45">
      <c r="A211" s="105"/>
      <c r="B211" s="56" t="s">
        <v>175</v>
      </c>
      <c r="C211" s="98">
        <v>2</v>
      </c>
      <c r="D211" s="84" t="s">
        <v>170</v>
      </c>
      <c r="E211" s="58">
        <v>0</v>
      </c>
      <c r="F211" s="96">
        <f t="shared" si="58"/>
        <v>0</v>
      </c>
      <c r="G211" s="58">
        <v>500</v>
      </c>
      <c r="H211" s="96">
        <f t="shared" si="59"/>
        <v>1000</v>
      </c>
      <c r="I211" s="96">
        <f t="shared" si="60"/>
        <v>1000</v>
      </c>
      <c r="J211" s="56"/>
    </row>
    <row r="212" spans="1:10" ht="19.5" x14ac:dyDescent="0.45">
      <c r="A212" s="105"/>
      <c r="B212" s="56" t="s">
        <v>176</v>
      </c>
      <c r="C212" s="98">
        <v>2</v>
      </c>
      <c r="D212" s="84" t="s">
        <v>170</v>
      </c>
      <c r="E212" s="58">
        <v>0</v>
      </c>
      <c r="F212" s="96">
        <f t="shared" si="58"/>
        <v>0</v>
      </c>
      <c r="G212" s="58">
        <v>500</v>
      </c>
      <c r="H212" s="96">
        <f t="shared" si="59"/>
        <v>1000</v>
      </c>
      <c r="I212" s="96">
        <f t="shared" si="60"/>
        <v>1000</v>
      </c>
      <c r="J212" s="56"/>
    </row>
    <row r="213" spans="1:10" ht="19.5" x14ac:dyDescent="0.45">
      <c r="A213" s="105"/>
      <c r="B213" s="56" t="s">
        <v>177</v>
      </c>
      <c r="C213" s="98">
        <v>8</v>
      </c>
      <c r="D213" s="84" t="s">
        <v>170</v>
      </c>
      <c r="E213" s="58">
        <v>0</v>
      </c>
      <c r="F213" s="96">
        <f t="shared" si="58"/>
        <v>0</v>
      </c>
      <c r="G213" s="58">
        <v>345</v>
      </c>
      <c r="H213" s="96">
        <f t="shared" si="59"/>
        <v>2760</v>
      </c>
      <c r="I213" s="96">
        <f t="shared" si="60"/>
        <v>2760</v>
      </c>
      <c r="J213" s="56"/>
    </row>
    <row r="214" spans="1:10" ht="19.5" x14ac:dyDescent="0.45">
      <c r="A214" s="105"/>
      <c r="B214" s="56"/>
      <c r="C214" s="98"/>
      <c r="D214" s="58"/>
      <c r="E214" s="58"/>
      <c r="F214" s="96"/>
      <c r="G214" s="58"/>
      <c r="H214" s="96"/>
      <c r="I214" s="96"/>
      <c r="J214" s="56"/>
    </row>
    <row r="215" spans="1:10" ht="18.75" x14ac:dyDescent="0.4">
      <c r="A215" s="105"/>
      <c r="B215" s="59" t="s">
        <v>178</v>
      </c>
      <c r="C215" s="99"/>
      <c r="D215" s="61"/>
      <c r="E215" s="61"/>
      <c r="F215" s="100">
        <f>SUM(F210:F214)</f>
        <v>0</v>
      </c>
      <c r="G215" s="61"/>
      <c r="H215" s="100">
        <f>SUM(H210:H214)</f>
        <v>7260</v>
      </c>
      <c r="I215" s="100">
        <f>SUM(I210:I214)</f>
        <v>7260</v>
      </c>
      <c r="J215" s="60"/>
    </row>
    <row r="216" spans="1:10" ht="18.75" x14ac:dyDescent="0.4">
      <c r="A216" s="105"/>
      <c r="B216" s="59"/>
      <c r="C216" s="99"/>
      <c r="D216" s="61"/>
      <c r="E216" s="61"/>
      <c r="F216" s="100"/>
      <c r="G216" s="61"/>
      <c r="H216" s="100"/>
      <c r="I216" s="100"/>
      <c r="J216" s="60"/>
    </row>
    <row r="217" spans="1:10" ht="18.75" x14ac:dyDescent="0.4">
      <c r="A217" s="111"/>
      <c r="B217" s="74"/>
      <c r="C217" s="123"/>
      <c r="D217" s="75"/>
      <c r="E217" s="75"/>
      <c r="F217" s="124"/>
      <c r="G217" s="75"/>
      <c r="H217" s="124"/>
      <c r="I217" s="124"/>
      <c r="J217" s="73"/>
    </row>
    <row r="218" spans="1:10" ht="19.5" x14ac:dyDescent="0.45">
      <c r="A218" s="110"/>
      <c r="B218" s="71" t="s">
        <v>193</v>
      </c>
      <c r="C218" s="70"/>
      <c r="D218" s="153"/>
      <c r="E218" s="55"/>
      <c r="F218" s="55"/>
      <c r="G218" s="55"/>
      <c r="H218" s="55"/>
      <c r="I218" s="55"/>
      <c r="J218" s="55"/>
    </row>
    <row r="219" spans="1:10" ht="19.5" x14ac:dyDescent="0.45">
      <c r="A219" s="105"/>
      <c r="B219" s="64" t="s">
        <v>228</v>
      </c>
      <c r="C219" s="56">
        <v>80</v>
      </c>
      <c r="D219" s="72" t="s">
        <v>140</v>
      </c>
      <c r="E219" s="58">
        <v>12</v>
      </c>
      <c r="F219" s="58">
        <f t="shared" ref="F219" si="67">C219*E219</f>
        <v>960</v>
      </c>
      <c r="G219" s="58">
        <v>7</v>
      </c>
      <c r="H219" s="58">
        <f t="shared" ref="H219" si="68">C219*G219</f>
        <v>560</v>
      </c>
      <c r="I219" s="58">
        <f t="shared" ref="I219" si="69">F219+H219</f>
        <v>1520</v>
      </c>
      <c r="J219" s="58"/>
    </row>
    <row r="220" spans="1:10" ht="19.5" x14ac:dyDescent="0.45">
      <c r="A220" s="105"/>
      <c r="B220" s="64" t="s">
        <v>151</v>
      </c>
      <c r="C220" s="56">
        <v>680</v>
      </c>
      <c r="D220" s="72" t="s">
        <v>140</v>
      </c>
      <c r="E220" s="58">
        <v>12</v>
      </c>
      <c r="F220" s="58">
        <f t="shared" ref="F220:F223" si="70">C220*E220</f>
        <v>8160</v>
      </c>
      <c r="G220" s="58">
        <v>7</v>
      </c>
      <c r="H220" s="58">
        <f t="shared" ref="H220:H223" si="71">C220*G220</f>
        <v>4760</v>
      </c>
      <c r="I220" s="58">
        <f t="shared" ref="I220:I223" si="72">F220+H220</f>
        <v>12920</v>
      </c>
      <c r="J220" s="58"/>
    </row>
    <row r="221" spans="1:10" ht="19.5" x14ac:dyDescent="0.45">
      <c r="A221" s="105"/>
      <c r="B221" s="64" t="s">
        <v>183</v>
      </c>
      <c r="C221" s="56">
        <v>40</v>
      </c>
      <c r="D221" s="72" t="s">
        <v>140</v>
      </c>
      <c r="E221" s="58">
        <v>49</v>
      </c>
      <c r="F221" s="58">
        <f t="shared" si="70"/>
        <v>1960</v>
      </c>
      <c r="G221" s="58">
        <v>16</v>
      </c>
      <c r="H221" s="58">
        <f t="shared" si="71"/>
        <v>640</v>
      </c>
      <c r="I221" s="58">
        <f t="shared" si="72"/>
        <v>2600</v>
      </c>
      <c r="J221" s="58"/>
    </row>
    <row r="222" spans="1:10" ht="19.5" x14ac:dyDescent="0.45">
      <c r="A222" s="105"/>
      <c r="B222" s="56" t="s">
        <v>156</v>
      </c>
      <c r="C222" s="56">
        <v>320</v>
      </c>
      <c r="D222" s="72" t="s">
        <v>140</v>
      </c>
      <c r="E222" s="58">
        <v>29</v>
      </c>
      <c r="F222" s="58">
        <f t="shared" si="70"/>
        <v>9280</v>
      </c>
      <c r="G222" s="58">
        <v>18</v>
      </c>
      <c r="H222" s="58">
        <f t="shared" si="71"/>
        <v>5760</v>
      </c>
      <c r="I222" s="58">
        <f t="shared" si="72"/>
        <v>15040</v>
      </c>
      <c r="J222" s="58"/>
    </row>
    <row r="223" spans="1:10" ht="19.5" x14ac:dyDescent="0.45">
      <c r="A223" s="105"/>
      <c r="B223" s="56" t="s">
        <v>191</v>
      </c>
      <c r="C223" s="56">
        <v>40</v>
      </c>
      <c r="D223" s="72" t="s">
        <v>140</v>
      </c>
      <c r="E223" s="58">
        <v>42</v>
      </c>
      <c r="F223" s="58">
        <f t="shared" si="70"/>
        <v>1680</v>
      </c>
      <c r="G223" s="58">
        <v>20</v>
      </c>
      <c r="H223" s="58">
        <f t="shared" si="71"/>
        <v>800</v>
      </c>
      <c r="I223" s="58">
        <f t="shared" si="72"/>
        <v>2480</v>
      </c>
      <c r="J223" s="58"/>
    </row>
    <row r="224" spans="1:10" ht="19.5" x14ac:dyDescent="0.45">
      <c r="A224" s="105"/>
      <c r="B224" s="64"/>
      <c r="C224" s="56"/>
      <c r="D224" s="72"/>
      <c r="E224" s="58"/>
      <c r="F224" s="58"/>
      <c r="G224" s="58"/>
      <c r="H224" s="58"/>
      <c r="I224" s="58"/>
      <c r="J224" s="58"/>
    </row>
    <row r="225" spans="1:10" ht="18.75" x14ac:dyDescent="0.4">
      <c r="A225" s="105"/>
      <c r="B225" s="59" t="s">
        <v>190</v>
      </c>
      <c r="C225" s="60"/>
      <c r="D225" s="59"/>
      <c r="E225" s="61"/>
      <c r="F225" s="61">
        <f>SUM(F218:F224)</f>
        <v>22040</v>
      </c>
      <c r="G225" s="61"/>
      <c r="H225" s="61">
        <f>SUM(H220:H224)</f>
        <v>11960</v>
      </c>
      <c r="I225" s="61">
        <f>SUM(I220:I224)</f>
        <v>33040</v>
      </c>
      <c r="J225" s="103"/>
    </row>
    <row r="226" spans="1:10" ht="19.5" x14ac:dyDescent="0.45">
      <c r="A226" s="105"/>
      <c r="B226" s="60"/>
      <c r="C226" s="98"/>
      <c r="D226" s="58"/>
      <c r="E226" s="58"/>
      <c r="F226" s="96"/>
      <c r="G226" s="58"/>
      <c r="H226" s="96"/>
      <c r="I226" s="96"/>
      <c r="J226" s="56"/>
    </row>
    <row r="227" spans="1:10" ht="19.5" x14ac:dyDescent="0.45">
      <c r="A227" s="110"/>
      <c r="B227" s="53" t="s">
        <v>196</v>
      </c>
      <c r="C227" s="97"/>
      <c r="D227" s="102"/>
      <c r="E227" s="55"/>
      <c r="F227" s="122"/>
      <c r="G227" s="55"/>
      <c r="H227" s="55"/>
      <c r="I227" s="55"/>
      <c r="J227" s="70"/>
    </row>
    <row r="228" spans="1:10" ht="19.5" x14ac:dyDescent="0.45">
      <c r="A228" s="105"/>
      <c r="B228" s="157" t="s">
        <v>201</v>
      </c>
      <c r="C228" s="56">
        <v>25</v>
      </c>
      <c r="D228" s="72" t="s">
        <v>140</v>
      </c>
      <c r="E228" s="58">
        <v>167</v>
      </c>
      <c r="F228" s="58">
        <f t="shared" ref="F228:F266" si="73">C228*E228</f>
        <v>4175</v>
      </c>
      <c r="G228" s="58">
        <v>38</v>
      </c>
      <c r="H228" s="58">
        <f t="shared" ref="H228:H266" si="74">C228*G228</f>
        <v>950</v>
      </c>
      <c r="I228" s="58">
        <f t="shared" ref="I228:I266" si="75">F228+H228</f>
        <v>5125</v>
      </c>
      <c r="J228" s="56"/>
    </row>
    <row r="229" spans="1:10" ht="19.5" x14ac:dyDescent="0.45">
      <c r="A229" s="105"/>
      <c r="B229" s="157" t="s">
        <v>200</v>
      </c>
      <c r="C229" s="56">
        <v>16</v>
      </c>
      <c r="D229" s="72" t="s">
        <v>140</v>
      </c>
      <c r="E229" s="58">
        <v>269</v>
      </c>
      <c r="F229" s="58">
        <f t="shared" si="73"/>
        <v>4304</v>
      </c>
      <c r="G229" s="58">
        <v>66</v>
      </c>
      <c r="H229" s="58">
        <f t="shared" si="74"/>
        <v>1056</v>
      </c>
      <c r="I229" s="58">
        <f t="shared" si="75"/>
        <v>5360</v>
      </c>
      <c r="J229" s="56"/>
    </row>
    <row r="230" spans="1:10" ht="19.5" x14ac:dyDescent="0.45">
      <c r="A230" s="105"/>
      <c r="B230" s="157" t="s">
        <v>199</v>
      </c>
      <c r="C230" s="56">
        <v>42</v>
      </c>
      <c r="D230" s="72" t="s">
        <v>140</v>
      </c>
      <c r="E230" s="58">
        <v>205</v>
      </c>
      <c r="F230" s="58">
        <f t="shared" ref="F230:F232" si="76">C230*E230</f>
        <v>8610</v>
      </c>
      <c r="G230" s="58">
        <v>54</v>
      </c>
      <c r="H230" s="58">
        <f t="shared" ref="H230:H232" si="77">C230*G230</f>
        <v>2268</v>
      </c>
      <c r="I230" s="58">
        <f t="shared" ref="I230:I232" si="78">F230+H230</f>
        <v>10878</v>
      </c>
      <c r="J230" s="56"/>
    </row>
    <row r="231" spans="1:10" ht="19.5" x14ac:dyDescent="0.45">
      <c r="A231" s="105"/>
      <c r="B231" s="157" t="s">
        <v>197</v>
      </c>
      <c r="C231" s="56">
        <v>6</v>
      </c>
      <c r="D231" s="72" t="s">
        <v>140</v>
      </c>
      <c r="E231" s="58">
        <v>527</v>
      </c>
      <c r="F231" s="58">
        <f t="shared" si="76"/>
        <v>3162</v>
      </c>
      <c r="G231" s="58">
        <v>129</v>
      </c>
      <c r="H231" s="58">
        <f t="shared" si="77"/>
        <v>774</v>
      </c>
      <c r="I231" s="58">
        <f t="shared" si="78"/>
        <v>3936</v>
      </c>
      <c r="J231" s="56"/>
    </row>
    <row r="232" spans="1:10" ht="19.5" x14ac:dyDescent="0.45">
      <c r="A232" s="105"/>
      <c r="B232" s="157" t="s">
        <v>198</v>
      </c>
      <c r="C232" s="56">
        <v>29</v>
      </c>
      <c r="D232" s="72" t="s">
        <v>140</v>
      </c>
      <c r="E232" s="58">
        <v>672</v>
      </c>
      <c r="F232" s="58">
        <f t="shared" si="76"/>
        <v>19488</v>
      </c>
      <c r="G232" s="58">
        <v>165</v>
      </c>
      <c r="H232" s="58">
        <f t="shared" si="77"/>
        <v>4785</v>
      </c>
      <c r="I232" s="58">
        <f t="shared" si="78"/>
        <v>24273</v>
      </c>
      <c r="J232" s="56"/>
    </row>
    <row r="233" spans="1:10" ht="19.5" x14ac:dyDescent="0.45">
      <c r="A233" s="105"/>
      <c r="B233" s="157"/>
      <c r="C233" s="56"/>
      <c r="D233" s="72"/>
      <c r="E233" s="58"/>
      <c r="F233" s="58"/>
      <c r="G233" s="58"/>
      <c r="H233" s="58"/>
      <c r="I233" s="58"/>
      <c r="J233" s="56"/>
    </row>
    <row r="234" spans="1:10" ht="19.5" x14ac:dyDescent="0.45">
      <c r="A234" s="105"/>
      <c r="B234" s="159" t="s">
        <v>202</v>
      </c>
      <c r="C234" s="60"/>
      <c r="D234" s="59"/>
      <c r="E234" s="61"/>
      <c r="F234" s="61">
        <f>SUM(F228:F233)</f>
        <v>39739</v>
      </c>
      <c r="G234" s="61"/>
      <c r="H234" s="61">
        <f>SUM(H228:H233)</f>
        <v>9833</v>
      </c>
      <c r="I234" s="61">
        <f>SUM(I228:I233)</f>
        <v>49572</v>
      </c>
      <c r="J234" s="56"/>
    </row>
    <row r="235" spans="1:10" ht="19.5" x14ac:dyDescent="0.45">
      <c r="A235" s="105"/>
      <c r="B235" s="159"/>
      <c r="C235" s="60"/>
      <c r="D235" s="59"/>
      <c r="E235" s="61"/>
      <c r="F235" s="61"/>
      <c r="G235" s="61"/>
      <c r="H235" s="61"/>
      <c r="I235" s="61"/>
      <c r="J235" s="56"/>
    </row>
    <row r="236" spans="1:10" ht="19.5" x14ac:dyDescent="0.45">
      <c r="A236" s="111"/>
      <c r="B236" s="170"/>
      <c r="C236" s="62"/>
      <c r="D236" s="171"/>
      <c r="E236" s="63"/>
      <c r="F236" s="63"/>
      <c r="G236" s="63"/>
      <c r="H236" s="63"/>
      <c r="I236" s="63"/>
      <c r="J236" s="62"/>
    </row>
    <row r="237" spans="1:10" ht="19.5" x14ac:dyDescent="0.45">
      <c r="A237" s="110"/>
      <c r="B237" s="169" t="s">
        <v>203</v>
      </c>
      <c r="C237" s="70"/>
      <c r="D237" s="153"/>
      <c r="E237" s="55"/>
      <c r="F237" s="55"/>
      <c r="G237" s="55"/>
      <c r="H237" s="55"/>
      <c r="I237" s="55"/>
      <c r="J237" s="70"/>
    </row>
    <row r="238" spans="1:10" ht="19.5" x14ac:dyDescent="0.45">
      <c r="A238" s="105"/>
      <c r="B238" s="157" t="s">
        <v>201</v>
      </c>
      <c r="C238" s="56">
        <v>25</v>
      </c>
      <c r="D238" s="72" t="s">
        <v>140</v>
      </c>
      <c r="E238" s="58">
        <v>43</v>
      </c>
      <c r="F238" s="58">
        <f t="shared" ref="F238:F242" si="79">C238*E238</f>
        <v>1075</v>
      </c>
      <c r="G238" s="58">
        <v>16</v>
      </c>
      <c r="H238" s="58">
        <f t="shared" ref="H238:H242" si="80">C238*G238</f>
        <v>400</v>
      </c>
      <c r="I238" s="58">
        <f t="shared" ref="I238:I242" si="81">F238+H238</f>
        <v>1475</v>
      </c>
      <c r="J238" s="56"/>
    </row>
    <row r="239" spans="1:10" ht="19.5" x14ac:dyDescent="0.45">
      <c r="A239" s="105"/>
      <c r="B239" s="157" t="s">
        <v>200</v>
      </c>
      <c r="C239" s="56">
        <v>16</v>
      </c>
      <c r="D239" s="72" t="s">
        <v>140</v>
      </c>
      <c r="E239" s="58">
        <v>50</v>
      </c>
      <c r="F239" s="58">
        <f t="shared" si="79"/>
        <v>800</v>
      </c>
      <c r="G239" s="58">
        <v>19</v>
      </c>
      <c r="H239" s="58">
        <f t="shared" si="80"/>
        <v>304</v>
      </c>
      <c r="I239" s="58">
        <f t="shared" si="81"/>
        <v>1104</v>
      </c>
      <c r="J239" s="56"/>
    </row>
    <row r="240" spans="1:10" ht="19.5" x14ac:dyDescent="0.45">
      <c r="A240" s="105"/>
      <c r="B240" s="157" t="s">
        <v>199</v>
      </c>
      <c r="C240" s="56">
        <v>42</v>
      </c>
      <c r="D240" s="72" t="s">
        <v>140</v>
      </c>
      <c r="E240" s="58">
        <v>47</v>
      </c>
      <c r="F240" s="58">
        <f t="shared" si="79"/>
        <v>1974</v>
      </c>
      <c r="G240" s="58">
        <v>17</v>
      </c>
      <c r="H240" s="58">
        <f t="shared" si="80"/>
        <v>714</v>
      </c>
      <c r="I240" s="58">
        <f t="shared" si="81"/>
        <v>2688</v>
      </c>
      <c r="J240" s="56"/>
    </row>
    <row r="241" spans="1:10" ht="19.5" x14ac:dyDescent="0.45">
      <c r="A241" s="105"/>
      <c r="B241" s="157" t="s">
        <v>197</v>
      </c>
      <c r="C241" s="56">
        <v>5.5</v>
      </c>
      <c r="D241" s="72" t="s">
        <v>140</v>
      </c>
      <c r="E241" s="58">
        <v>40</v>
      </c>
      <c r="F241" s="58">
        <f t="shared" si="79"/>
        <v>220</v>
      </c>
      <c r="G241" s="58">
        <v>14</v>
      </c>
      <c r="H241" s="58">
        <f t="shared" si="80"/>
        <v>77</v>
      </c>
      <c r="I241" s="58">
        <f t="shared" si="81"/>
        <v>297</v>
      </c>
      <c r="J241" s="56"/>
    </row>
    <row r="242" spans="1:10" ht="19.5" x14ac:dyDescent="0.45">
      <c r="A242" s="105"/>
      <c r="B242" s="157" t="s">
        <v>198</v>
      </c>
      <c r="C242" s="56">
        <v>29</v>
      </c>
      <c r="D242" s="72" t="s">
        <v>140</v>
      </c>
      <c r="E242" s="58">
        <v>45</v>
      </c>
      <c r="F242" s="58">
        <f t="shared" si="79"/>
        <v>1305</v>
      </c>
      <c r="G242" s="58">
        <v>16</v>
      </c>
      <c r="H242" s="58">
        <f t="shared" si="80"/>
        <v>464</v>
      </c>
      <c r="I242" s="58">
        <f t="shared" si="81"/>
        <v>1769</v>
      </c>
      <c r="J242" s="56"/>
    </row>
    <row r="243" spans="1:10" ht="19.5" x14ac:dyDescent="0.45">
      <c r="A243" s="105"/>
      <c r="B243" s="157"/>
      <c r="C243" s="56"/>
      <c r="D243" s="72"/>
      <c r="E243" s="58"/>
      <c r="F243" s="58"/>
      <c r="G243" s="58"/>
      <c r="H243" s="58"/>
      <c r="I243" s="58"/>
      <c r="J243" s="56"/>
    </row>
    <row r="244" spans="1:10" ht="19.5" x14ac:dyDescent="0.45">
      <c r="A244" s="105"/>
      <c r="B244" s="160" t="s">
        <v>204</v>
      </c>
      <c r="C244" s="105"/>
      <c r="D244" s="161"/>
      <c r="E244" s="162"/>
      <c r="F244" s="162">
        <f>SUM(F238:F243)</f>
        <v>5374</v>
      </c>
      <c r="G244" s="162"/>
      <c r="H244" s="162">
        <f>SUM(H238:H243)</f>
        <v>1959</v>
      </c>
      <c r="I244" s="162">
        <f>SUM(I238:I243)</f>
        <v>7333</v>
      </c>
      <c r="J244" s="56"/>
    </row>
    <row r="245" spans="1:10" ht="19.5" x14ac:dyDescent="0.45">
      <c r="A245" s="105"/>
      <c r="B245" s="160"/>
      <c r="C245" s="105"/>
      <c r="D245" s="161"/>
      <c r="E245" s="162"/>
      <c r="F245" s="162"/>
      <c r="G245" s="162"/>
      <c r="H245" s="162"/>
      <c r="I245" s="162"/>
      <c r="J245" s="56"/>
    </row>
    <row r="246" spans="1:10" ht="19.5" x14ac:dyDescent="0.45">
      <c r="A246" s="110"/>
      <c r="B246" s="163"/>
      <c r="C246" s="110"/>
      <c r="D246" s="152"/>
      <c r="E246" s="164"/>
      <c r="F246" s="164"/>
      <c r="G246" s="164"/>
      <c r="H246" s="164"/>
      <c r="I246" s="164"/>
      <c r="J246" s="70"/>
    </row>
    <row r="247" spans="1:10" ht="19.5" x14ac:dyDescent="0.45">
      <c r="A247" s="110"/>
      <c r="B247" s="53" t="s">
        <v>230</v>
      </c>
      <c r="C247" s="97"/>
      <c r="D247" s="55"/>
      <c r="E247" s="55"/>
      <c r="F247" s="122"/>
      <c r="G247" s="55"/>
      <c r="H247" s="122"/>
      <c r="I247" s="122"/>
      <c r="J247" s="70"/>
    </row>
    <row r="248" spans="1:10" ht="19.5" x14ac:dyDescent="0.45">
      <c r="A248" s="110"/>
      <c r="B248" s="70" t="s">
        <v>205</v>
      </c>
      <c r="C248" s="97">
        <v>140</v>
      </c>
      <c r="D248" s="151" t="s">
        <v>206</v>
      </c>
      <c r="E248" s="55">
        <v>20</v>
      </c>
      <c r="F248" s="122">
        <f t="shared" ref="F248:F250" si="82">C248*E248</f>
        <v>2800</v>
      </c>
      <c r="G248" s="55">
        <v>17</v>
      </c>
      <c r="H248" s="55">
        <f t="shared" ref="H248:H250" si="83">C248*G248</f>
        <v>2380</v>
      </c>
      <c r="I248" s="55">
        <f t="shared" ref="I248:I250" si="84">F248+H248</f>
        <v>5180</v>
      </c>
      <c r="J248" s="70"/>
    </row>
    <row r="249" spans="1:10" ht="19.5" x14ac:dyDescent="0.45">
      <c r="A249" s="105"/>
      <c r="B249" s="56" t="s">
        <v>207</v>
      </c>
      <c r="C249" s="98">
        <v>680</v>
      </c>
      <c r="D249" s="84" t="s">
        <v>206</v>
      </c>
      <c r="E249" s="58">
        <v>26</v>
      </c>
      <c r="F249" s="96">
        <f t="shared" si="82"/>
        <v>17680</v>
      </c>
      <c r="G249" s="58">
        <v>20</v>
      </c>
      <c r="H249" s="58">
        <f t="shared" si="83"/>
        <v>13600</v>
      </c>
      <c r="I249" s="58">
        <f t="shared" si="84"/>
        <v>31280</v>
      </c>
      <c r="J249" s="56"/>
    </row>
    <row r="250" spans="1:10" ht="19.5" x14ac:dyDescent="0.45">
      <c r="A250" s="105"/>
      <c r="B250" s="56" t="s">
        <v>209</v>
      </c>
      <c r="C250" s="98">
        <v>1</v>
      </c>
      <c r="D250" s="84" t="s">
        <v>195</v>
      </c>
      <c r="E250" s="58">
        <v>4500</v>
      </c>
      <c r="F250" s="96">
        <f t="shared" si="82"/>
        <v>4500</v>
      </c>
      <c r="G250" s="58">
        <v>1000</v>
      </c>
      <c r="H250" s="58">
        <f t="shared" si="83"/>
        <v>1000</v>
      </c>
      <c r="I250" s="58">
        <f t="shared" si="84"/>
        <v>5500</v>
      </c>
      <c r="J250" s="56"/>
    </row>
    <row r="251" spans="1:10" ht="19.5" x14ac:dyDescent="0.45">
      <c r="A251" s="105"/>
      <c r="B251" s="56"/>
      <c r="C251" s="98"/>
      <c r="D251" s="84"/>
      <c r="E251" s="58"/>
      <c r="F251" s="96"/>
      <c r="G251" s="58"/>
      <c r="H251" s="96"/>
      <c r="I251" s="96"/>
      <c r="J251" s="56"/>
    </row>
    <row r="252" spans="1:10" ht="18.75" x14ac:dyDescent="0.4">
      <c r="A252" s="105"/>
      <c r="B252" s="59" t="s">
        <v>208</v>
      </c>
      <c r="C252" s="61"/>
      <c r="D252" s="103"/>
      <c r="E252" s="61"/>
      <c r="F252" s="61">
        <f>SUM(F248:F251)</f>
        <v>24980</v>
      </c>
      <c r="G252" s="61"/>
      <c r="H252" s="61">
        <f>SUM(H248:H251)</f>
        <v>16980</v>
      </c>
      <c r="I252" s="61">
        <f>SUM(I248:I251)</f>
        <v>41960</v>
      </c>
      <c r="J252" s="61"/>
    </row>
    <row r="253" spans="1:10" ht="19.5" x14ac:dyDescent="0.45">
      <c r="A253" s="105"/>
      <c r="B253" s="56"/>
      <c r="C253" s="98"/>
      <c r="D253" s="84"/>
      <c r="E253" s="58"/>
      <c r="F253" s="96"/>
      <c r="G253" s="58"/>
      <c r="H253" s="96"/>
      <c r="I253" s="96"/>
      <c r="J253" s="56"/>
    </row>
    <row r="254" spans="1:10" ht="19.5" x14ac:dyDescent="0.45">
      <c r="A254" s="105"/>
      <c r="B254" s="56"/>
      <c r="C254" s="98"/>
      <c r="D254" s="84"/>
      <c r="E254" s="58"/>
      <c r="F254" s="96"/>
      <c r="G254" s="58"/>
      <c r="H254" s="96"/>
      <c r="I254" s="96"/>
      <c r="J254" s="56"/>
    </row>
    <row r="255" spans="1:10" ht="19.5" x14ac:dyDescent="0.45">
      <c r="A255" s="111"/>
      <c r="B255" s="62"/>
      <c r="C255" s="125"/>
      <c r="D255" s="121"/>
      <c r="E255" s="63"/>
      <c r="F255" s="126"/>
      <c r="G255" s="63"/>
      <c r="H255" s="126"/>
      <c r="I255" s="126"/>
      <c r="J255" s="62"/>
    </row>
    <row r="256" spans="1:10" ht="19.5" x14ac:dyDescent="0.45">
      <c r="A256" s="110"/>
      <c r="B256" s="53" t="s">
        <v>231</v>
      </c>
      <c r="C256" s="97"/>
      <c r="D256" s="151"/>
      <c r="E256" s="55"/>
      <c r="F256" s="122"/>
      <c r="G256" s="55"/>
      <c r="H256" s="122"/>
      <c r="I256" s="122"/>
      <c r="J256" s="70"/>
    </row>
    <row r="257" spans="1:10" ht="19.5" x14ac:dyDescent="0.45">
      <c r="A257" s="56"/>
      <c r="B257" s="114" t="s">
        <v>227</v>
      </c>
      <c r="C257" s="79">
        <v>11</v>
      </c>
      <c r="D257" s="79" t="s">
        <v>212</v>
      </c>
      <c r="E257" s="58">
        <v>38</v>
      </c>
      <c r="F257" s="58">
        <f t="shared" ref="F257:F260" si="85">C257*E257</f>
        <v>418</v>
      </c>
      <c r="G257" s="58">
        <v>0</v>
      </c>
      <c r="H257" s="58">
        <f t="shared" ref="H257:H260" si="86">C257*G257</f>
        <v>0</v>
      </c>
      <c r="I257" s="58">
        <f t="shared" ref="I257:I260" si="87">F257+H257</f>
        <v>418</v>
      </c>
      <c r="J257" s="56"/>
    </row>
    <row r="258" spans="1:10" ht="19.5" x14ac:dyDescent="0.45">
      <c r="A258" s="56"/>
      <c r="B258" s="114" t="s">
        <v>226</v>
      </c>
      <c r="C258" s="79">
        <v>2</v>
      </c>
      <c r="D258" s="79" t="s">
        <v>212</v>
      </c>
      <c r="E258" s="58">
        <v>64</v>
      </c>
      <c r="F258" s="58">
        <f t="shared" si="85"/>
        <v>128</v>
      </c>
      <c r="G258" s="58">
        <v>0</v>
      </c>
      <c r="H258" s="58">
        <f t="shared" si="86"/>
        <v>0</v>
      </c>
      <c r="I258" s="58">
        <f t="shared" si="87"/>
        <v>128</v>
      </c>
      <c r="J258" s="56"/>
    </row>
    <row r="259" spans="1:10" ht="19.5" x14ac:dyDescent="0.45">
      <c r="A259" s="56"/>
      <c r="B259" s="114" t="s">
        <v>225</v>
      </c>
      <c r="C259" s="79">
        <v>6</v>
      </c>
      <c r="D259" s="79" t="s">
        <v>212</v>
      </c>
      <c r="E259" s="58">
        <v>105</v>
      </c>
      <c r="F259" s="58">
        <f t="shared" si="85"/>
        <v>630</v>
      </c>
      <c r="G259" s="58">
        <v>0</v>
      </c>
      <c r="H259" s="58">
        <f t="shared" si="86"/>
        <v>0</v>
      </c>
      <c r="I259" s="58">
        <f t="shared" si="87"/>
        <v>630</v>
      </c>
      <c r="J259" s="56"/>
    </row>
    <row r="260" spans="1:10" ht="19.5" x14ac:dyDescent="0.45">
      <c r="A260" s="56"/>
      <c r="B260" s="114" t="s">
        <v>216</v>
      </c>
      <c r="C260" s="79">
        <v>1</v>
      </c>
      <c r="D260" s="79" t="s">
        <v>195</v>
      </c>
      <c r="E260" s="58">
        <v>0</v>
      </c>
      <c r="F260" s="58">
        <f t="shared" si="85"/>
        <v>0</v>
      </c>
      <c r="G260" s="58">
        <v>3500</v>
      </c>
      <c r="H260" s="58">
        <f t="shared" si="86"/>
        <v>3500</v>
      </c>
      <c r="I260" s="58">
        <f t="shared" si="87"/>
        <v>3500</v>
      </c>
      <c r="J260" s="56"/>
    </row>
    <row r="261" spans="1:10" ht="19.5" x14ac:dyDescent="0.45">
      <c r="A261" s="105"/>
      <c r="B261" s="56"/>
      <c r="C261" s="98"/>
      <c r="D261" s="84"/>
      <c r="E261" s="58"/>
      <c r="F261" s="96"/>
      <c r="G261" s="58"/>
      <c r="H261" s="96"/>
      <c r="I261" s="96"/>
      <c r="J261" s="56"/>
    </row>
    <row r="262" spans="1:10" ht="18.75" x14ac:dyDescent="0.4">
      <c r="A262" s="105"/>
      <c r="B262" s="59" t="s">
        <v>224</v>
      </c>
      <c r="C262" s="99"/>
      <c r="D262" s="103"/>
      <c r="E262" s="61"/>
      <c r="F262" s="100">
        <f>SUM(F257:F261)</f>
        <v>1176</v>
      </c>
      <c r="G262" s="61"/>
      <c r="H262" s="100">
        <f>SUM(H257:H261)</f>
        <v>3500</v>
      </c>
      <c r="I262" s="100">
        <f>SUM(I257:I261)</f>
        <v>4676</v>
      </c>
      <c r="J262" s="60"/>
    </row>
    <row r="263" spans="1:10" ht="19.5" x14ac:dyDescent="0.45">
      <c r="A263" s="105"/>
      <c r="B263" s="56"/>
      <c r="C263" s="98"/>
      <c r="D263" s="84"/>
      <c r="E263" s="58"/>
      <c r="F263" s="96"/>
      <c r="G263" s="58"/>
      <c r="H263" s="96"/>
      <c r="I263" s="96"/>
      <c r="J263" s="56"/>
    </row>
    <row r="264" spans="1:10" ht="19.5" x14ac:dyDescent="0.45">
      <c r="A264" s="105"/>
      <c r="B264" s="157"/>
      <c r="C264" s="56"/>
      <c r="D264" s="72"/>
      <c r="E264" s="58"/>
      <c r="F264" s="58"/>
      <c r="G264" s="58"/>
      <c r="H264" s="58"/>
      <c r="I264" s="58"/>
      <c r="J264" s="56"/>
    </row>
    <row r="265" spans="1:10" ht="19.5" x14ac:dyDescent="0.45">
      <c r="A265" s="105"/>
      <c r="B265" s="158" t="s">
        <v>232</v>
      </c>
      <c r="C265" s="56"/>
      <c r="D265" s="72"/>
      <c r="E265" s="58"/>
      <c r="F265" s="58"/>
      <c r="G265" s="58"/>
      <c r="H265" s="58"/>
      <c r="I265" s="58"/>
      <c r="J265" s="56"/>
    </row>
    <row r="266" spans="1:10" ht="19.5" x14ac:dyDescent="0.45">
      <c r="A266" s="105"/>
      <c r="B266" s="157" t="s">
        <v>194</v>
      </c>
      <c r="C266" s="56">
        <v>1</v>
      </c>
      <c r="D266" s="72" t="s">
        <v>195</v>
      </c>
      <c r="E266" s="58">
        <v>2500</v>
      </c>
      <c r="F266" s="58">
        <f t="shared" si="73"/>
        <v>2500</v>
      </c>
      <c r="G266" s="58">
        <v>1800</v>
      </c>
      <c r="H266" s="58">
        <f t="shared" si="74"/>
        <v>1800</v>
      </c>
      <c r="I266" s="58">
        <f t="shared" si="75"/>
        <v>4300</v>
      </c>
      <c r="J266" s="56"/>
    </row>
    <row r="267" spans="1:10" ht="19.5" x14ac:dyDescent="0.45">
      <c r="A267" s="105"/>
      <c r="B267" s="56" t="s">
        <v>189</v>
      </c>
      <c r="C267" s="98">
        <v>2</v>
      </c>
      <c r="D267" s="84" t="s">
        <v>47</v>
      </c>
      <c r="E267" s="58">
        <v>8500</v>
      </c>
      <c r="F267" s="58">
        <f t="shared" ref="F267" si="88">C267*E267</f>
        <v>17000</v>
      </c>
      <c r="G267" s="58">
        <v>500</v>
      </c>
      <c r="H267" s="58">
        <f t="shared" ref="H267" si="89">C267*G267</f>
        <v>1000</v>
      </c>
      <c r="I267" s="58">
        <f t="shared" ref="I267" si="90">F267+H267</f>
        <v>18000</v>
      </c>
      <c r="J267" s="56"/>
    </row>
    <row r="268" spans="1:10" ht="19.5" x14ac:dyDescent="0.45">
      <c r="A268" s="105"/>
      <c r="B268" s="56"/>
      <c r="C268" s="98"/>
      <c r="D268" s="84"/>
      <c r="E268" s="58"/>
      <c r="F268" s="96"/>
      <c r="G268" s="58"/>
      <c r="H268" s="58"/>
      <c r="I268" s="58"/>
      <c r="J268" s="56"/>
    </row>
    <row r="269" spans="1:10" ht="19.5" x14ac:dyDescent="0.45">
      <c r="A269" s="105"/>
      <c r="B269" s="59" t="s">
        <v>139</v>
      </c>
      <c r="C269" s="99"/>
      <c r="D269" s="103"/>
      <c r="E269" s="61"/>
      <c r="F269" s="100">
        <f>SUM(F266:F268)</f>
        <v>19500</v>
      </c>
      <c r="G269" s="61"/>
      <c r="H269" s="61">
        <f>SUM(H266:H268)</f>
        <v>2800</v>
      </c>
      <c r="I269" s="61">
        <f>SUM(I266:I268)</f>
        <v>22300</v>
      </c>
      <c r="J269" s="56"/>
    </row>
    <row r="270" spans="1:10" ht="19.5" x14ac:dyDescent="0.45">
      <c r="A270" s="105"/>
      <c r="B270" s="56"/>
      <c r="C270" s="98"/>
      <c r="D270" s="84"/>
      <c r="E270" s="58"/>
      <c r="F270" s="96"/>
      <c r="G270" s="58"/>
      <c r="H270" s="58"/>
      <c r="I270" s="58"/>
      <c r="J270" s="56"/>
    </row>
    <row r="271" spans="1:10" ht="19.5" x14ac:dyDescent="0.45">
      <c r="A271" s="105"/>
      <c r="B271" s="56"/>
      <c r="C271" s="98"/>
      <c r="D271" s="84"/>
      <c r="E271" s="58"/>
      <c r="F271" s="96"/>
      <c r="G271" s="58"/>
      <c r="H271" s="58"/>
      <c r="I271" s="58"/>
      <c r="J271" s="56"/>
    </row>
    <row r="272" spans="1:10" ht="19.5" x14ac:dyDescent="0.45">
      <c r="A272" s="105"/>
      <c r="B272" s="59" t="s">
        <v>229</v>
      </c>
      <c r="C272" s="99"/>
      <c r="D272" s="103"/>
      <c r="E272" s="61"/>
      <c r="F272" s="100">
        <f>F207+F215+F225+F234+F244+F252+F262+F269</f>
        <v>112809</v>
      </c>
      <c r="G272" s="61"/>
      <c r="H272" s="100">
        <f>H207+H215+H225+H234+H244+H252+H262+H269</f>
        <v>78292</v>
      </c>
      <c r="I272" s="100">
        <f>I207+I215+I225+I234+I244+I252+I262+I269</f>
        <v>190141</v>
      </c>
      <c r="J272" s="56"/>
    </row>
    <row r="273" spans="1:10" ht="19.5" x14ac:dyDescent="0.45">
      <c r="A273" s="105"/>
      <c r="B273" s="56"/>
      <c r="C273" s="98"/>
      <c r="D273" s="84"/>
      <c r="E273" s="58"/>
      <c r="F273" s="96"/>
      <c r="G273" s="58"/>
      <c r="H273" s="58"/>
      <c r="I273" s="58"/>
      <c r="J273" s="56"/>
    </row>
    <row r="274" spans="1:10" ht="19.5" x14ac:dyDescent="0.45">
      <c r="A274" s="111"/>
      <c r="B274" s="62"/>
      <c r="C274" s="125"/>
      <c r="D274" s="121"/>
      <c r="E274" s="63"/>
      <c r="F274" s="126"/>
      <c r="G274" s="63"/>
      <c r="H274" s="63"/>
      <c r="I274" s="63"/>
      <c r="J274" s="62"/>
    </row>
    <row r="275" spans="1:10" ht="19.5" x14ac:dyDescent="0.45">
      <c r="A275" s="110">
        <v>7</v>
      </c>
      <c r="B275" s="53" t="s">
        <v>51</v>
      </c>
      <c r="C275" s="97"/>
      <c r="D275" s="151"/>
      <c r="E275" s="55"/>
      <c r="F275" s="122"/>
      <c r="G275" s="55"/>
      <c r="H275" s="122"/>
      <c r="I275" s="122"/>
      <c r="J275" s="70"/>
    </row>
    <row r="276" spans="1:10" ht="19.5" x14ac:dyDescent="0.45">
      <c r="A276" s="105"/>
      <c r="B276" s="113" t="s">
        <v>210</v>
      </c>
      <c r="C276" s="98"/>
      <c r="D276" s="84"/>
      <c r="E276" s="58"/>
      <c r="F276" s="96"/>
      <c r="G276" s="58"/>
      <c r="H276" s="96"/>
      <c r="I276" s="96"/>
      <c r="J276" s="56"/>
    </row>
    <row r="277" spans="1:10" ht="19.5" x14ac:dyDescent="0.45">
      <c r="A277" s="56"/>
      <c r="B277" s="114" t="s">
        <v>211</v>
      </c>
      <c r="C277" s="79">
        <v>12</v>
      </c>
      <c r="D277" s="79" t="s">
        <v>212</v>
      </c>
      <c r="E277" s="58">
        <v>49</v>
      </c>
      <c r="F277" s="58">
        <f t="shared" ref="F277:F288" si="91">C277*E277</f>
        <v>588</v>
      </c>
      <c r="G277" s="58">
        <v>0</v>
      </c>
      <c r="H277" s="58">
        <f t="shared" ref="H277:H289" si="92">C277*G277</f>
        <v>0</v>
      </c>
      <c r="I277" s="58">
        <f t="shared" ref="I277:I289" si="93">F277+H277</f>
        <v>588</v>
      </c>
      <c r="J277" s="56"/>
    </row>
    <row r="278" spans="1:10" ht="19.5" x14ac:dyDescent="0.45">
      <c r="A278" s="56"/>
      <c r="B278" s="114" t="s">
        <v>213</v>
      </c>
      <c r="C278" s="79">
        <v>6</v>
      </c>
      <c r="D278" s="79" t="s">
        <v>212</v>
      </c>
      <c r="E278" s="58">
        <v>93</v>
      </c>
      <c r="F278" s="58">
        <f t="shared" si="91"/>
        <v>558</v>
      </c>
      <c r="G278" s="58">
        <v>0</v>
      </c>
      <c r="H278" s="58">
        <f t="shared" si="92"/>
        <v>0</v>
      </c>
      <c r="I278" s="58">
        <f t="shared" si="93"/>
        <v>558</v>
      </c>
      <c r="J278" s="56"/>
    </row>
    <row r="279" spans="1:10" ht="19.5" x14ac:dyDescent="0.45">
      <c r="A279" s="56"/>
      <c r="B279" s="114" t="s">
        <v>214</v>
      </c>
      <c r="C279" s="79">
        <v>10</v>
      </c>
      <c r="D279" s="79" t="s">
        <v>212</v>
      </c>
      <c r="E279" s="58">
        <v>239</v>
      </c>
      <c r="F279" s="58">
        <f t="shared" si="91"/>
        <v>2390</v>
      </c>
      <c r="G279" s="58">
        <v>0</v>
      </c>
      <c r="H279" s="58">
        <f t="shared" si="92"/>
        <v>0</v>
      </c>
      <c r="I279" s="58">
        <f t="shared" si="93"/>
        <v>2390</v>
      </c>
      <c r="J279" s="56"/>
    </row>
    <row r="280" spans="1:10" ht="19.5" x14ac:dyDescent="0.45">
      <c r="A280" s="56"/>
      <c r="B280" s="114" t="s">
        <v>215</v>
      </c>
      <c r="C280" s="79">
        <v>8</v>
      </c>
      <c r="D280" s="79" t="s">
        <v>212</v>
      </c>
      <c r="E280" s="58">
        <v>888</v>
      </c>
      <c r="F280" s="58">
        <f t="shared" si="91"/>
        <v>7104</v>
      </c>
      <c r="G280" s="58">
        <v>0</v>
      </c>
      <c r="H280" s="58">
        <f t="shared" si="92"/>
        <v>0</v>
      </c>
      <c r="I280" s="58">
        <f t="shared" si="93"/>
        <v>7104</v>
      </c>
      <c r="J280" s="56"/>
    </row>
    <row r="281" spans="1:10" ht="19.5" x14ac:dyDescent="0.45">
      <c r="A281" s="56"/>
      <c r="B281" s="114" t="s">
        <v>216</v>
      </c>
      <c r="C281" s="79">
        <v>1</v>
      </c>
      <c r="D281" s="79" t="s">
        <v>195</v>
      </c>
      <c r="E281" s="58">
        <v>0</v>
      </c>
      <c r="F281" s="58">
        <f t="shared" si="91"/>
        <v>0</v>
      </c>
      <c r="G281" s="58">
        <v>10000</v>
      </c>
      <c r="H281" s="58">
        <f t="shared" si="92"/>
        <v>10000</v>
      </c>
      <c r="I281" s="58">
        <f t="shared" si="93"/>
        <v>10000</v>
      </c>
      <c r="J281" s="56"/>
    </row>
    <row r="282" spans="1:10" ht="19.5" x14ac:dyDescent="0.45">
      <c r="A282" s="56"/>
      <c r="B282" s="115"/>
      <c r="C282" s="79"/>
      <c r="D282" s="79"/>
      <c r="E282" s="58"/>
      <c r="F282" s="58"/>
      <c r="G282" s="58"/>
      <c r="H282" s="58"/>
      <c r="I282" s="58"/>
      <c r="J282" s="56"/>
    </row>
    <row r="283" spans="1:10" ht="19.5" x14ac:dyDescent="0.45">
      <c r="A283" s="56"/>
      <c r="B283" s="116" t="s">
        <v>217</v>
      </c>
      <c r="C283" s="82"/>
      <c r="D283" s="82"/>
      <c r="E283" s="61"/>
      <c r="F283" s="61">
        <f>SUM(F277:F282)</f>
        <v>10640</v>
      </c>
      <c r="G283" s="61"/>
      <c r="H283" s="61">
        <f>SUM(H277:H282)</f>
        <v>10000</v>
      </c>
      <c r="I283" s="61">
        <f>SUM(I277:I282)</f>
        <v>20640</v>
      </c>
      <c r="J283" s="56"/>
    </row>
    <row r="284" spans="1:10" ht="19.5" x14ac:dyDescent="0.45">
      <c r="A284" s="56"/>
      <c r="B284" s="115"/>
      <c r="C284" s="79"/>
      <c r="D284" s="79"/>
      <c r="E284" s="58"/>
      <c r="F284" s="58"/>
      <c r="G284" s="58"/>
      <c r="H284" s="58"/>
      <c r="I284" s="58"/>
      <c r="J284" s="56"/>
    </row>
    <row r="285" spans="1:10" ht="19.5" x14ac:dyDescent="0.45">
      <c r="A285" s="56"/>
      <c r="B285" s="117" t="s">
        <v>218</v>
      </c>
      <c r="C285" s="79"/>
      <c r="D285" s="79"/>
      <c r="E285" s="58"/>
      <c r="F285" s="58"/>
      <c r="G285" s="58"/>
      <c r="H285" s="58"/>
      <c r="I285" s="58"/>
      <c r="J285" s="56"/>
    </row>
    <row r="286" spans="1:10" ht="19.5" x14ac:dyDescent="0.45">
      <c r="A286" s="56"/>
      <c r="B286" s="115" t="s">
        <v>219</v>
      </c>
      <c r="C286" s="79">
        <v>6</v>
      </c>
      <c r="D286" s="79" t="s">
        <v>47</v>
      </c>
      <c r="E286" s="58">
        <v>520</v>
      </c>
      <c r="F286" s="58">
        <f t="shared" ref="F286:F287" si="94">C286*E286</f>
        <v>3120</v>
      </c>
      <c r="G286" s="58">
        <v>100</v>
      </c>
      <c r="H286" s="58">
        <f t="shared" ref="H286:H287" si="95">C286*G286</f>
        <v>600</v>
      </c>
      <c r="I286" s="58">
        <f t="shared" ref="I286:I287" si="96">F286+H286</f>
        <v>3720</v>
      </c>
      <c r="J286" s="56"/>
    </row>
    <row r="287" spans="1:10" ht="19.5" x14ac:dyDescent="0.45">
      <c r="A287" s="56"/>
      <c r="B287" s="115" t="s">
        <v>220</v>
      </c>
      <c r="C287" s="79">
        <v>5</v>
      </c>
      <c r="D287" s="79" t="s">
        <v>47</v>
      </c>
      <c r="E287" s="58">
        <v>700</v>
      </c>
      <c r="F287" s="58">
        <f t="shared" si="94"/>
        <v>3500</v>
      </c>
      <c r="G287" s="58">
        <v>150</v>
      </c>
      <c r="H287" s="58">
        <f t="shared" si="95"/>
        <v>750</v>
      </c>
      <c r="I287" s="58">
        <f t="shared" si="96"/>
        <v>4250</v>
      </c>
      <c r="J287" s="56"/>
    </row>
    <row r="288" spans="1:10" ht="19.5" x14ac:dyDescent="0.45">
      <c r="A288" s="56"/>
      <c r="B288" s="114" t="s">
        <v>221</v>
      </c>
      <c r="C288" s="79">
        <v>1</v>
      </c>
      <c r="D288" s="79" t="s">
        <v>195</v>
      </c>
      <c r="E288" s="58">
        <v>4692</v>
      </c>
      <c r="F288" s="58">
        <f t="shared" si="91"/>
        <v>4692</v>
      </c>
      <c r="G288" s="58">
        <v>1410</v>
      </c>
      <c r="H288" s="58">
        <f t="shared" si="92"/>
        <v>1410</v>
      </c>
      <c r="I288" s="58">
        <f t="shared" si="93"/>
        <v>6102</v>
      </c>
      <c r="J288" s="56"/>
    </row>
    <row r="289" spans="1:10" ht="19.5" x14ac:dyDescent="0.45">
      <c r="A289" s="56"/>
      <c r="B289" s="118" t="s">
        <v>222</v>
      </c>
      <c r="C289" s="79">
        <v>1</v>
      </c>
      <c r="D289" s="79" t="s">
        <v>195</v>
      </c>
      <c r="E289" s="58">
        <v>1172</v>
      </c>
      <c r="F289" s="58">
        <f>C289*E289</f>
        <v>1172</v>
      </c>
      <c r="G289" s="58">
        <v>500</v>
      </c>
      <c r="H289" s="58">
        <f t="shared" si="92"/>
        <v>500</v>
      </c>
      <c r="I289" s="58">
        <f t="shared" si="93"/>
        <v>1672</v>
      </c>
      <c r="J289" s="56"/>
    </row>
    <row r="290" spans="1:10" ht="19.5" x14ac:dyDescent="0.45">
      <c r="A290" s="56"/>
      <c r="B290" s="118"/>
      <c r="C290" s="79"/>
      <c r="D290" s="79"/>
      <c r="E290" s="58"/>
      <c r="F290" s="58"/>
      <c r="G290" s="58"/>
      <c r="H290" s="58"/>
      <c r="I290" s="58"/>
      <c r="J290" s="56"/>
    </row>
    <row r="291" spans="1:10" ht="19.5" x14ac:dyDescent="0.45">
      <c r="A291" s="60"/>
      <c r="B291" s="59" t="s">
        <v>223</v>
      </c>
      <c r="C291" s="99"/>
      <c r="D291" s="103"/>
      <c r="E291" s="61"/>
      <c r="F291" s="61">
        <f>SUM(F288:F290)</f>
        <v>5864</v>
      </c>
      <c r="G291" s="61"/>
      <c r="H291" s="61">
        <f>SUM(H288:H290)</f>
        <v>1910</v>
      </c>
      <c r="I291" s="61">
        <f>SUM(I288:I290)</f>
        <v>7774</v>
      </c>
      <c r="J291" s="56"/>
    </row>
    <row r="292" spans="1:10" ht="19.5" x14ac:dyDescent="0.45">
      <c r="A292" s="76"/>
      <c r="B292" s="91"/>
      <c r="C292" s="165"/>
      <c r="D292" s="156"/>
      <c r="E292" s="92"/>
      <c r="F292" s="92"/>
      <c r="G292" s="92"/>
      <c r="H292" s="92"/>
      <c r="I292" s="92"/>
      <c r="J292" s="77"/>
    </row>
    <row r="293" spans="1:10" ht="18.75" x14ac:dyDescent="0.4">
      <c r="A293" s="111"/>
      <c r="B293" s="74" t="s">
        <v>51</v>
      </c>
      <c r="C293" s="123"/>
      <c r="D293" s="127"/>
      <c r="E293" s="75"/>
      <c r="F293" s="75">
        <f>F291+F283</f>
        <v>16504</v>
      </c>
      <c r="G293" s="75"/>
      <c r="H293" s="75">
        <f>H291+H283</f>
        <v>11910</v>
      </c>
      <c r="I293" s="75">
        <f>I291+I283</f>
        <v>28414</v>
      </c>
      <c r="J293" s="73"/>
    </row>
  </sheetData>
  <mergeCells count="43">
    <mergeCell ref="C86:C87"/>
    <mergeCell ref="D86:D87"/>
    <mergeCell ref="E86:E87"/>
    <mergeCell ref="F86:F87"/>
    <mergeCell ref="G86:G87"/>
    <mergeCell ref="H86:H87"/>
    <mergeCell ref="I86:I87"/>
    <mergeCell ref="J86:J87"/>
    <mergeCell ref="H56:H57"/>
    <mergeCell ref="I56:I57"/>
    <mergeCell ref="H58:H59"/>
    <mergeCell ref="I58:I59"/>
    <mergeCell ref="C56:C57"/>
    <mergeCell ref="D56:D57"/>
    <mergeCell ref="E56:E57"/>
    <mergeCell ref="F56:F57"/>
    <mergeCell ref="G56:G57"/>
    <mergeCell ref="J7:J8"/>
    <mergeCell ref="A7:A8"/>
    <mergeCell ref="B7:B8"/>
    <mergeCell ref="C7:C8"/>
    <mergeCell ref="D7:D8"/>
    <mergeCell ref="E7:F7"/>
    <mergeCell ref="G7:H7"/>
    <mergeCell ref="A1:J1"/>
    <mergeCell ref="A2:J2"/>
    <mergeCell ref="A3:D3"/>
    <mergeCell ref="E3:F3"/>
    <mergeCell ref="A4:J4"/>
    <mergeCell ref="C58:C59"/>
    <mergeCell ref="D58:D59"/>
    <mergeCell ref="E58:E59"/>
    <mergeCell ref="F58:F59"/>
    <mergeCell ref="G58:G59"/>
    <mergeCell ref="G145:G146"/>
    <mergeCell ref="H145:H146"/>
    <mergeCell ref="I145:I146"/>
    <mergeCell ref="J145:J146"/>
    <mergeCell ref="A145:A146"/>
    <mergeCell ref="C145:C146"/>
    <mergeCell ref="D145:D146"/>
    <mergeCell ref="E145:E146"/>
    <mergeCell ref="F145:F146"/>
  </mergeCells>
  <pageMargins left="0.39370078740157483" right="0.39370078740157483" top="0.51181102362204722" bottom="0.39370078740157483" header="0.31496062992125984" footer="0.31496062992125984"/>
  <pageSetup orientation="landscape" r:id="rId1"/>
  <headerFooter>
    <oddHeader>&amp;R&amp;"AngsanaUPC,ตัวหนา"&amp;14แบบ ปร.4 (ก)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topLeftCell="A19" zoomScaleNormal="100" zoomScaleSheetLayoutView="100" workbookViewId="0">
      <selection activeCell="Q23" sqref="Q23"/>
    </sheetView>
  </sheetViews>
  <sheetFormatPr defaultRowHeight="14.25" x14ac:dyDescent="0.2"/>
  <cols>
    <col min="1" max="1" width="4.75" customWidth="1"/>
    <col min="2" max="2" width="40.625" customWidth="1"/>
    <col min="3" max="4" width="8" customWidth="1"/>
    <col min="9" max="9" width="12.5" customWidth="1"/>
    <col min="10" max="10" width="9.875" customWidth="1"/>
    <col min="12" max="13" width="0" hidden="1" customWidth="1"/>
  </cols>
  <sheetData>
    <row r="1" spans="1:12" ht="22.5" x14ac:dyDescent="0.45">
      <c r="A1" s="194" t="s">
        <v>6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2" ht="21.75" x14ac:dyDescent="0.5">
      <c r="A2" s="195" t="str">
        <f>'ปร.4 (ก)'!A2</f>
        <v>ชื่อโครงการก่อสร้าง : โครงการปรับปรุงและก่อสร้างห้องเจาะเลือด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2" ht="21.75" x14ac:dyDescent="0.5">
      <c r="A3" s="195" t="str">
        <f>'ปร.4 (ก)'!A3</f>
        <v>สถานที่ก่อสร้าง : อาคารวิชิต ชั้น 1</v>
      </c>
      <c r="B3" s="195"/>
      <c r="C3" s="195"/>
      <c r="D3" s="195"/>
      <c r="E3" s="195" t="str">
        <f>'ปร.4 (ก)'!E3</f>
        <v>แบบเลขที่ : 52/59</v>
      </c>
      <c r="F3" s="195"/>
      <c r="G3" s="1"/>
      <c r="H3" s="1"/>
      <c r="I3" s="1"/>
      <c r="J3" s="1"/>
    </row>
    <row r="4" spans="1:12" ht="21.75" x14ac:dyDescent="0.5">
      <c r="A4" s="195" t="str">
        <f>'ปร.4 (ก)'!A4</f>
        <v>หน่วยงานเจ้าของโครงการ/งานก่อสร้าง : คณะกรรมการบริหารโรงพยาบาลสรรพสิทธิประสงค์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2" ht="21.75" x14ac:dyDescent="0.5">
      <c r="A5" s="37" t="str">
        <f>'ปร.4 (ก)'!A5</f>
        <v xml:space="preserve">คำนวณราคากลางโดย :  </v>
      </c>
      <c r="B5" s="37"/>
      <c r="C5" s="47" t="str">
        <f>'ปร.4 (ก)'!C5</f>
        <v xml:space="preserve">นายชุติพนธ์  ขันตีสาย                                         </v>
      </c>
      <c r="D5" s="37"/>
      <c r="E5" s="37" t="str">
        <f>'ปร.4 (ก)'!E5</f>
        <v xml:space="preserve">คำนวณราคากลางเมื่อวันที่  </v>
      </c>
      <c r="F5" s="37"/>
      <c r="G5" s="37">
        <f>'ปร.4 (ก)'!G5</f>
        <v>20</v>
      </c>
      <c r="H5" s="37" t="str">
        <f>'ปร.4 (ก)'!H5</f>
        <v>ธันวาคม</v>
      </c>
      <c r="I5" s="36">
        <f>'ปร.4 (ก)'!I5</f>
        <v>2559</v>
      </c>
      <c r="J5" s="1"/>
    </row>
    <row r="6" spans="1:12" ht="22.5" thickBo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5" t="s">
        <v>7</v>
      </c>
    </row>
    <row r="7" spans="1:12" ht="19.5" thickTop="1" x14ac:dyDescent="0.4">
      <c r="A7" s="196" t="s">
        <v>0</v>
      </c>
      <c r="B7" s="188" t="s">
        <v>1</v>
      </c>
      <c r="C7" s="188" t="s">
        <v>2</v>
      </c>
      <c r="D7" s="188" t="s">
        <v>3</v>
      </c>
      <c r="E7" s="192" t="s">
        <v>8</v>
      </c>
      <c r="F7" s="193"/>
      <c r="G7" s="192" t="s">
        <v>9</v>
      </c>
      <c r="H7" s="193"/>
      <c r="I7" s="48" t="s">
        <v>10</v>
      </c>
      <c r="J7" s="188" t="s">
        <v>5</v>
      </c>
    </row>
    <row r="8" spans="1:12" ht="19.5" thickBot="1" x14ac:dyDescent="0.45">
      <c r="A8" s="197"/>
      <c r="B8" s="189"/>
      <c r="C8" s="189"/>
      <c r="D8" s="189"/>
      <c r="E8" s="6" t="s">
        <v>11</v>
      </c>
      <c r="F8" s="49" t="s">
        <v>4</v>
      </c>
      <c r="G8" s="6" t="s">
        <v>11</v>
      </c>
      <c r="H8" s="49" t="s">
        <v>4</v>
      </c>
      <c r="I8" s="50" t="s">
        <v>12</v>
      </c>
      <c r="J8" s="189"/>
    </row>
    <row r="9" spans="1:12" s="52" customFormat="1" ht="20.25" thickTop="1" x14ac:dyDescent="0.45">
      <c r="A9" s="53"/>
      <c r="B9" s="101" t="s">
        <v>53</v>
      </c>
      <c r="C9" s="70"/>
      <c r="D9" s="70"/>
      <c r="E9" s="70"/>
      <c r="F9" s="70"/>
      <c r="G9" s="70"/>
      <c r="H9" s="70"/>
      <c r="I9" s="70"/>
      <c r="J9" s="70"/>
    </row>
    <row r="10" spans="1:12" s="52" customFormat="1" ht="19.5" x14ac:dyDescent="0.45">
      <c r="A10" s="110"/>
      <c r="B10" s="53" t="s">
        <v>233</v>
      </c>
      <c r="C10" s="97"/>
      <c r="D10" s="55"/>
      <c r="E10" s="55"/>
      <c r="F10" s="55"/>
      <c r="G10" s="55"/>
      <c r="H10" s="55"/>
      <c r="I10" s="55"/>
      <c r="J10" s="70"/>
    </row>
    <row r="11" spans="1:12" s="52" customFormat="1" ht="19.5" x14ac:dyDescent="0.45">
      <c r="A11" s="105"/>
      <c r="B11" s="56" t="s">
        <v>169</v>
      </c>
      <c r="C11" s="98">
        <v>1</v>
      </c>
      <c r="D11" s="84" t="s">
        <v>170</v>
      </c>
      <c r="E11" s="55">
        <v>21496</v>
      </c>
      <c r="F11" s="96">
        <f>C11*E11</f>
        <v>21496</v>
      </c>
      <c r="G11" s="58">
        <v>0</v>
      </c>
      <c r="H11" s="96">
        <f>C11*G11</f>
        <v>0</v>
      </c>
      <c r="I11" s="96">
        <f>F11+H11</f>
        <v>21496</v>
      </c>
      <c r="J11" s="56"/>
      <c r="L11" s="55"/>
    </row>
    <row r="12" spans="1:12" s="52" customFormat="1" ht="19.5" x14ac:dyDescent="0.45">
      <c r="A12" s="105"/>
      <c r="B12" s="56" t="s">
        <v>171</v>
      </c>
      <c r="C12" s="98">
        <v>3</v>
      </c>
      <c r="D12" s="84" t="s">
        <v>170</v>
      </c>
      <c r="E12" s="55">
        <v>26169</v>
      </c>
      <c r="F12" s="96">
        <f t="shared" ref="F12:F23" si="0">C12*E12</f>
        <v>78507</v>
      </c>
      <c r="G12" s="58">
        <v>0</v>
      </c>
      <c r="H12" s="96">
        <f t="shared" ref="H12:H23" si="1">C12*G12</f>
        <v>0</v>
      </c>
      <c r="I12" s="96">
        <f t="shared" ref="I12:I23" si="2">F12+H12</f>
        <v>78507</v>
      </c>
      <c r="J12" s="56"/>
      <c r="L12" s="55"/>
    </row>
    <row r="13" spans="1:12" s="52" customFormat="1" ht="19.5" x14ac:dyDescent="0.45">
      <c r="A13" s="105"/>
      <c r="B13" s="56" t="s">
        <v>186</v>
      </c>
      <c r="C13" s="98">
        <v>2</v>
      </c>
      <c r="D13" s="84" t="s">
        <v>170</v>
      </c>
      <c r="E13" s="55">
        <v>69784</v>
      </c>
      <c r="F13" s="96">
        <f t="shared" si="0"/>
        <v>139568</v>
      </c>
      <c r="G13" s="58">
        <v>0</v>
      </c>
      <c r="H13" s="96">
        <f t="shared" si="1"/>
        <v>0</v>
      </c>
      <c r="I13" s="96">
        <f t="shared" si="2"/>
        <v>139568</v>
      </c>
      <c r="J13" s="56"/>
      <c r="L13" s="55"/>
    </row>
    <row r="14" spans="1:12" s="52" customFormat="1" ht="19.5" x14ac:dyDescent="0.45">
      <c r="A14" s="105"/>
      <c r="B14" s="56" t="s">
        <v>187</v>
      </c>
      <c r="C14" s="98">
        <v>5</v>
      </c>
      <c r="D14" s="84" t="s">
        <v>170</v>
      </c>
      <c r="E14" s="58">
        <v>25000</v>
      </c>
      <c r="F14" s="96">
        <f t="shared" si="0"/>
        <v>125000</v>
      </c>
      <c r="G14" s="58">
        <v>0</v>
      </c>
      <c r="H14" s="96">
        <f t="shared" si="1"/>
        <v>0</v>
      </c>
      <c r="I14" s="96">
        <f t="shared" si="2"/>
        <v>125000</v>
      </c>
      <c r="J14" s="56"/>
      <c r="L14" s="55"/>
    </row>
    <row r="15" spans="1:12" s="52" customFormat="1" ht="19.5" x14ac:dyDescent="0.45">
      <c r="A15" s="105"/>
      <c r="B15" s="56" t="s">
        <v>188</v>
      </c>
      <c r="C15" s="98">
        <v>2</v>
      </c>
      <c r="D15" s="84" t="s">
        <v>170</v>
      </c>
      <c r="E15" s="58">
        <v>185500</v>
      </c>
      <c r="F15" s="96">
        <f t="shared" si="0"/>
        <v>371000</v>
      </c>
      <c r="G15" s="58">
        <v>0</v>
      </c>
      <c r="H15" s="96">
        <f t="shared" si="1"/>
        <v>0</v>
      </c>
      <c r="I15" s="96">
        <f t="shared" si="2"/>
        <v>371000</v>
      </c>
      <c r="J15" s="56"/>
      <c r="L15" s="55"/>
    </row>
    <row r="16" spans="1:12" s="52" customFormat="1" ht="19.5" x14ac:dyDescent="0.45">
      <c r="A16" s="105"/>
      <c r="B16" s="56"/>
      <c r="C16" s="98"/>
      <c r="D16" s="58"/>
      <c r="E16" s="58"/>
      <c r="F16" s="96"/>
      <c r="G16" s="58"/>
      <c r="H16" s="96"/>
      <c r="I16" s="96"/>
      <c r="J16" s="56"/>
      <c r="L16" s="55"/>
    </row>
    <row r="17" spans="1:12" s="52" customFormat="1" ht="19.5" x14ac:dyDescent="0.45">
      <c r="A17" s="105"/>
      <c r="B17" s="59" t="s">
        <v>236</v>
      </c>
      <c r="C17" s="99"/>
      <c r="D17" s="61"/>
      <c r="E17" s="61"/>
      <c r="F17" s="100">
        <f>SUM(F11:F16)</f>
        <v>735571</v>
      </c>
      <c r="G17" s="61"/>
      <c r="H17" s="100">
        <f>SUM(H11:H16)</f>
        <v>0</v>
      </c>
      <c r="I17" s="100">
        <f>SUM(I11:I16)</f>
        <v>735571</v>
      </c>
      <c r="J17" s="60"/>
      <c r="L17" s="55"/>
    </row>
    <row r="18" spans="1:12" s="52" customFormat="1" ht="19.5" x14ac:dyDescent="0.45">
      <c r="A18" s="105"/>
      <c r="B18" s="56"/>
      <c r="C18" s="98"/>
      <c r="D18" s="58"/>
      <c r="E18" s="58"/>
      <c r="F18" s="96"/>
      <c r="G18" s="58"/>
      <c r="H18" s="96"/>
      <c r="I18" s="96"/>
      <c r="J18" s="56"/>
      <c r="L18" s="55"/>
    </row>
    <row r="19" spans="1:12" s="52" customFormat="1" ht="19.5" x14ac:dyDescent="0.45">
      <c r="A19" s="105"/>
      <c r="B19" s="60" t="s">
        <v>235</v>
      </c>
      <c r="C19" s="98"/>
      <c r="D19" s="58"/>
      <c r="E19" s="58"/>
      <c r="F19" s="96"/>
      <c r="G19" s="58"/>
      <c r="H19" s="96"/>
      <c r="I19" s="96"/>
      <c r="J19" s="56"/>
      <c r="L19" s="55"/>
    </row>
    <row r="20" spans="1:12" s="52" customFormat="1" ht="19.5" x14ac:dyDescent="0.45">
      <c r="A20" s="105"/>
      <c r="B20" s="56" t="s">
        <v>174</v>
      </c>
      <c r="C20" s="98">
        <v>5</v>
      </c>
      <c r="D20" s="84" t="s">
        <v>170</v>
      </c>
      <c r="E20" s="58">
        <v>3066</v>
      </c>
      <c r="F20" s="96">
        <f t="shared" si="0"/>
        <v>15330</v>
      </c>
      <c r="G20" s="58">
        <v>0</v>
      </c>
      <c r="H20" s="96">
        <f t="shared" si="1"/>
        <v>0</v>
      </c>
      <c r="I20" s="96">
        <f t="shared" si="2"/>
        <v>15330</v>
      </c>
      <c r="J20" s="56"/>
      <c r="L20" s="55"/>
    </row>
    <row r="21" spans="1:12" s="52" customFormat="1" ht="19.5" x14ac:dyDescent="0.45">
      <c r="A21" s="105"/>
      <c r="B21" s="56" t="s">
        <v>175</v>
      </c>
      <c r="C21" s="98">
        <v>2</v>
      </c>
      <c r="D21" s="84" t="s">
        <v>170</v>
      </c>
      <c r="E21" s="58">
        <v>3991</v>
      </c>
      <c r="F21" s="96">
        <f t="shared" si="0"/>
        <v>7982</v>
      </c>
      <c r="G21" s="58">
        <v>0</v>
      </c>
      <c r="H21" s="96">
        <f t="shared" si="1"/>
        <v>0</v>
      </c>
      <c r="I21" s="96">
        <f t="shared" si="2"/>
        <v>7982</v>
      </c>
      <c r="J21" s="56"/>
      <c r="L21" s="55"/>
    </row>
    <row r="22" spans="1:12" s="52" customFormat="1" ht="19.5" x14ac:dyDescent="0.45">
      <c r="A22" s="105"/>
      <c r="B22" s="56" t="s">
        <v>176</v>
      </c>
      <c r="C22" s="98">
        <v>2</v>
      </c>
      <c r="D22" s="84" t="s">
        <v>170</v>
      </c>
      <c r="E22" s="58">
        <v>7356</v>
      </c>
      <c r="F22" s="96">
        <f t="shared" si="0"/>
        <v>14712</v>
      </c>
      <c r="G22" s="58">
        <v>0</v>
      </c>
      <c r="H22" s="96">
        <f t="shared" si="1"/>
        <v>0</v>
      </c>
      <c r="I22" s="96">
        <f t="shared" si="2"/>
        <v>14712</v>
      </c>
      <c r="J22" s="56"/>
      <c r="L22" s="55"/>
    </row>
    <row r="23" spans="1:12" s="52" customFormat="1" ht="19.5" x14ac:dyDescent="0.45">
      <c r="A23" s="105"/>
      <c r="B23" s="56" t="s">
        <v>177</v>
      </c>
      <c r="C23" s="98">
        <v>8</v>
      </c>
      <c r="D23" s="84" t="s">
        <v>170</v>
      </c>
      <c r="E23" s="58">
        <v>1402</v>
      </c>
      <c r="F23" s="96">
        <f t="shared" si="0"/>
        <v>11216</v>
      </c>
      <c r="G23" s="58">
        <v>0</v>
      </c>
      <c r="H23" s="96">
        <f t="shared" si="1"/>
        <v>0</v>
      </c>
      <c r="I23" s="96">
        <f t="shared" si="2"/>
        <v>11216</v>
      </c>
      <c r="J23" s="56"/>
      <c r="L23" s="55"/>
    </row>
    <row r="24" spans="1:12" s="52" customFormat="1" ht="19.5" x14ac:dyDescent="0.45">
      <c r="A24" s="105"/>
      <c r="B24" s="56"/>
      <c r="C24" s="98"/>
      <c r="D24" s="58"/>
      <c r="E24" s="58"/>
      <c r="F24" s="96"/>
      <c r="G24" s="58"/>
      <c r="H24" s="96"/>
      <c r="I24" s="96"/>
      <c r="J24" s="56"/>
      <c r="L24" s="55"/>
    </row>
    <row r="25" spans="1:12" s="52" customFormat="1" ht="18.75" x14ac:dyDescent="0.4">
      <c r="A25" s="105"/>
      <c r="B25" s="59" t="s">
        <v>237</v>
      </c>
      <c r="C25" s="99"/>
      <c r="D25" s="61"/>
      <c r="E25" s="61"/>
      <c r="F25" s="100">
        <f>SUM(F20:F24)</f>
        <v>49240</v>
      </c>
      <c r="G25" s="61"/>
      <c r="H25" s="100">
        <f>SUM(H20:H24)</f>
        <v>0</v>
      </c>
      <c r="I25" s="100">
        <f>SUM(I20:I24)</f>
        <v>49240</v>
      </c>
      <c r="J25" s="60"/>
      <c r="L25" s="54"/>
    </row>
    <row r="26" spans="1:12" s="52" customFormat="1" ht="18.75" x14ac:dyDescent="0.4">
      <c r="A26" s="112"/>
      <c r="B26" s="91"/>
      <c r="C26" s="165"/>
      <c r="D26" s="92"/>
      <c r="E26" s="92"/>
      <c r="F26" s="166"/>
      <c r="G26" s="92"/>
      <c r="H26" s="166"/>
      <c r="I26" s="166"/>
      <c r="J26" s="76"/>
      <c r="L26" s="167"/>
    </row>
    <row r="27" spans="1:12" s="52" customFormat="1" ht="19.5" x14ac:dyDescent="0.45">
      <c r="A27" s="62"/>
      <c r="B27" s="62"/>
      <c r="C27" s="62"/>
      <c r="D27" s="62"/>
      <c r="E27" s="63"/>
      <c r="F27" s="63"/>
      <c r="G27" s="63"/>
      <c r="H27" s="63"/>
      <c r="I27" s="63"/>
      <c r="J27" s="62"/>
      <c r="L27" s="63"/>
    </row>
  </sheetData>
  <mergeCells count="12">
    <mergeCell ref="G7:H7"/>
    <mergeCell ref="J7:J8"/>
    <mergeCell ref="A1:J1"/>
    <mergeCell ref="A2:J2"/>
    <mergeCell ref="A3:D3"/>
    <mergeCell ref="E3:F3"/>
    <mergeCell ref="A4:J4"/>
    <mergeCell ref="A7:A8"/>
    <mergeCell ref="B7:B8"/>
    <mergeCell ref="C7:C8"/>
    <mergeCell ref="D7:D8"/>
    <mergeCell ref="E7:F7"/>
  </mergeCells>
  <pageMargins left="0.39370078740157483" right="0.39370078740157483" top="0.59055118110236227" bottom="0.31496062992125984" header="0.31496062992125984" footer="0.31496062992125984"/>
  <pageSetup orientation="landscape" r:id="rId1"/>
  <headerFooter>
    <oddHeader>&amp;R&amp;"AngsanaUPC,ตัวหนา"&amp;14แบบ ปร.4 (ข)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topLeftCell="A23" zoomScaleNormal="100" workbookViewId="0">
      <selection activeCell="A24" sqref="A24:F31"/>
    </sheetView>
  </sheetViews>
  <sheetFormatPr defaultRowHeight="14.25" x14ac:dyDescent="0.2"/>
  <cols>
    <col min="1" max="1" width="7" customWidth="1"/>
    <col min="2" max="2" width="38.875" customWidth="1"/>
    <col min="3" max="5" width="11.75" customWidth="1"/>
    <col min="6" max="6" width="11.25" customWidth="1"/>
  </cols>
  <sheetData>
    <row r="1" spans="1:6" ht="22.5" x14ac:dyDescent="0.45">
      <c r="A1" s="4"/>
      <c r="B1" s="4"/>
      <c r="C1" s="4"/>
      <c r="D1" s="4"/>
      <c r="E1" s="4"/>
      <c r="F1" s="38" t="s">
        <v>13</v>
      </c>
    </row>
    <row r="2" spans="1:6" ht="22.5" x14ac:dyDescent="0.45">
      <c r="A2" s="200" t="s">
        <v>14</v>
      </c>
      <c r="B2" s="200"/>
      <c r="C2" s="200"/>
      <c r="D2" s="200"/>
      <c r="E2" s="200"/>
      <c r="F2" s="200"/>
    </row>
    <row r="3" spans="1:6" ht="21.75" x14ac:dyDescent="0.5">
      <c r="A3" s="7"/>
      <c r="B3" s="8"/>
      <c r="C3" s="8"/>
      <c r="D3" s="8"/>
      <c r="E3" s="8"/>
      <c r="F3" s="8"/>
    </row>
    <row r="4" spans="1:6" ht="21.75" x14ac:dyDescent="0.5">
      <c r="A4" s="7" t="str">
        <f>'ปร.4 (ก)'!$A$2</f>
        <v>ชื่อโครงการก่อสร้าง : โครงการปรับปรุงและก่อสร้างห้องเจาะเลือด</v>
      </c>
      <c r="B4" s="8"/>
      <c r="C4" s="8"/>
      <c r="D4" s="8"/>
      <c r="E4" s="8"/>
      <c r="F4" s="8"/>
    </row>
    <row r="5" spans="1:6" ht="21.75" x14ac:dyDescent="0.5">
      <c r="A5" s="8" t="str">
        <f>'ปร.4 (ก)'!$E$3</f>
        <v>แบบเลขที่ : 52/59</v>
      </c>
      <c r="B5" s="8"/>
      <c r="C5" s="8"/>
      <c r="D5" s="8"/>
      <c r="E5" s="8"/>
      <c r="F5" s="8"/>
    </row>
    <row r="6" spans="1:6" ht="21.75" x14ac:dyDescent="0.5">
      <c r="A6" s="7" t="str">
        <f>'ปร.4 (ก)'!$A$3</f>
        <v>สถานที่ก่อสร้าง : อาคารวิชิต ชั้น 1</v>
      </c>
      <c r="B6" s="8"/>
      <c r="C6" s="8"/>
      <c r="D6" s="8"/>
      <c r="E6" s="8"/>
      <c r="F6" s="8"/>
    </row>
    <row r="7" spans="1:6" ht="21.75" x14ac:dyDescent="0.5">
      <c r="A7" s="7" t="str">
        <f>'ปร.4 (ก)'!$A$4</f>
        <v>หน่วยงานเจ้าของโครงการ/งานก่อสร้าง : คณะกรรมการบริหารโรงพยาบาลสรรพสิทธิประสงค์</v>
      </c>
      <c r="B7" s="8"/>
      <c r="C7" s="8"/>
      <c r="D7" s="8"/>
      <c r="E7" s="8"/>
      <c r="F7" s="8"/>
    </row>
    <row r="8" spans="1:6" ht="21.75" x14ac:dyDescent="0.5">
      <c r="A8" s="7" t="s">
        <v>15</v>
      </c>
      <c r="B8" s="8"/>
      <c r="C8" s="8" t="s">
        <v>16</v>
      </c>
      <c r="D8" s="8"/>
      <c r="E8" s="8" t="s">
        <v>17</v>
      </c>
      <c r="F8" s="8"/>
    </row>
    <row r="9" spans="1:6" ht="21.75" x14ac:dyDescent="0.5">
      <c r="A9" s="7" t="str">
        <f>[1]ปร.4!$A$8</f>
        <v>คำนวณราคากลางโดย : นายชุติพนธ์  ขันตีสาย</v>
      </c>
      <c r="B9" s="8"/>
      <c r="C9" s="8" t="s">
        <v>54</v>
      </c>
      <c r="D9" s="138">
        <f>'ปร.4 (ก)'!G5</f>
        <v>20</v>
      </c>
      <c r="E9" s="138" t="str">
        <f>'ปร.4 (ก)'!H5</f>
        <v>ธันวาคม</v>
      </c>
      <c r="F9" s="138">
        <f>'ปร.4 (ก)'!I5</f>
        <v>2559</v>
      </c>
    </row>
    <row r="10" spans="1:6" ht="22.5" thickBot="1" x14ac:dyDescent="0.55000000000000004">
      <c r="A10" s="9" t="s">
        <v>18</v>
      </c>
      <c r="B10" s="9" t="s">
        <v>18</v>
      </c>
      <c r="C10" s="10" t="s">
        <v>18</v>
      </c>
      <c r="D10" s="9" t="s">
        <v>18</v>
      </c>
      <c r="E10" s="10" t="s">
        <v>18</v>
      </c>
      <c r="F10" s="9" t="s">
        <v>7</v>
      </c>
    </row>
    <row r="11" spans="1:6" ht="15" thickTop="1" x14ac:dyDescent="0.2">
      <c r="A11" s="201" t="s">
        <v>0</v>
      </c>
      <c r="B11" s="201" t="s">
        <v>1</v>
      </c>
      <c r="C11" s="201" t="s">
        <v>19</v>
      </c>
      <c r="D11" s="201" t="s">
        <v>9</v>
      </c>
      <c r="E11" s="201" t="s">
        <v>20</v>
      </c>
      <c r="F11" s="201" t="s">
        <v>5</v>
      </c>
    </row>
    <row r="12" spans="1:6" ht="15" thickBot="1" x14ac:dyDescent="0.25">
      <c r="A12" s="202"/>
      <c r="B12" s="202"/>
      <c r="C12" s="203"/>
      <c r="D12" s="202"/>
      <c r="E12" s="203"/>
      <c r="F12" s="202"/>
    </row>
    <row r="13" spans="1:6" ht="22.5" thickTop="1" x14ac:dyDescent="0.5">
      <c r="A13" s="11">
        <v>1</v>
      </c>
      <c r="B13" s="12" t="s">
        <v>21</v>
      </c>
      <c r="C13" s="13">
        <f>'ปร.4 (ก)'!$F$21</f>
        <v>127</v>
      </c>
      <c r="D13" s="13">
        <f>'ปร.4 (ก)'!$H$21</f>
        <v>35617</v>
      </c>
      <c r="E13" s="13">
        <f t="shared" ref="E13:E17" si="0">SUM(C13:D13)</f>
        <v>35744</v>
      </c>
      <c r="F13" s="14" t="s">
        <v>18</v>
      </c>
    </row>
    <row r="14" spans="1:6" ht="21.75" x14ac:dyDescent="0.5">
      <c r="A14" s="11">
        <v>2</v>
      </c>
      <c r="B14" s="12" t="s">
        <v>49</v>
      </c>
      <c r="C14" s="13">
        <f>'ปร.4 (ก)'!$F$37</f>
        <v>12861</v>
      </c>
      <c r="D14" s="13">
        <f>'ปร.4 (ก)'!$H$37</f>
        <v>3169</v>
      </c>
      <c r="E14" s="13">
        <f t="shared" si="0"/>
        <v>16030</v>
      </c>
      <c r="F14" s="14"/>
    </row>
    <row r="15" spans="1:6" ht="21.75" x14ac:dyDescent="0.5">
      <c r="A15" s="11">
        <v>3</v>
      </c>
      <c r="B15" s="12" t="s">
        <v>22</v>
      </c>
      <c r="C15" s="13">
        <f>'ปร.4 (ก)'!$F$141</f>
        <v>681032</v>
      </c>
      <c r="D15" s="13">
        <f>'ปร.4 (ก)'!$H$141</f>
        <v>113305</v>
      </c>
      <c r="E15" s="13">
        <f t="shared" si="0"/>
        <v>794337</v>
      </c>
      <c r="F15" s="14"/>
    </row>
    <row r="16" spans="1:6" ht="21.75" x14ac:dyDescent="0.5">
      <c r="A16" s="11">
        <v>4</v>
      </c>
      <c r="B16" s="12" t="s">
        <v>23</v>
      </c>
      <c r="C16" s="13">
        <f>'ปร.4 (ก)'!$F$174</f>
        <v>68670</v>
      </c>
      <c r="D16" s="13">
        <f>'ปร.4 (ก)'!$H$174</f>
        <v>3450</v>
      </c>
      <c r="E16" s="13">
        <f t="shared" si="0"/>
        <v>72120</v>
      </c>
      <c r="F16" s="14"/>
    </row>
    <row r="17" spans="1:6" ht="21.75" x14ac:dyDescent="0.5">
      <c r="A17" s="11">
        <v>5</v>
      </c>
      <c r="B17" s="12" t="s">
        <v>50</v>
      </c>
      <c r="C17" s="13">
        <f>'ปร.4 (ก)'!$F$272</f>
        <v>112809</v>
      </c>
      <c r="D17" s="13">
        <f>'ปร.4 (ก)'!$H$272</f>
        <v>78292</v>
      </c>
      <c r="E17" s="13">
        <f t="shared" si="0"/>
        <v>191101</v>
      </c>
      <c r="F17" s="14"/>
    </row>
    <row r="18" spans="1:6" ht="21.75" x14ac:dyDescent="0.5">
      <c r="A18" s="15">
        <v>6</v>
      </c>
      <c r="B18" s="16" t="s">
        <v>51</v>
      </c>
      <c r="C18" s="107">
        <f>'ปร.4 (ก)'!$F$293</f>
        <v>16504</v>
      </c>
      <c r="D18" s="107">
        <f>'ปร.4 (ก)'!$H$293</f>
        <v>11910</v>
      </c>
      <c r="E18" s="107">
        <f>SUM(C18:D18)</f>
        <v>28414</v>
      </c>
      <c r="F18" s="14"/>
    </row>
    <row r="19" spans="1:6" ht="21.75" x14ac:dyDescent="0.5">
      <c r="A19" s="15"/>
      <c r="B19" s="16"/>
      <c r="C19" s="119"/>
      <c r="D19" s="107"/>
      <c r="E19" s="107"/>
      <c r="F19" s="14"/>
    </row>
    <row r="20" spans="1:6" ht="21.75" x14ac:dyDescent="0.5">
      <c r="A20" s="14"/>
      <c r="B20" s="132"/>
      <c r="C20" s="120"/>
      <c r="D20" s="107"/>
      <c r="E20" s="107"/>
      <c r="F20" s="14"/>
    </row>
    <row r="21" spans="1:6" ht="22.5" thickBot="1" x14ac:dyDescent="0.55000000000000004">
      <c r="A21" s="17"/>
      <c r="B21" s="18"/>
      <c r="C21" s="19"/>
      <c r="D21" s="17"/>
      <c r="E21" s="17"/>
      <c r="F21" s="17"/>
    </row>
    <row r="22" spans="1:6" ht="23.25" thickTop="1" thickBot="1" x14ac:dyDescent="0.55000000000000004">
      <c r="A22" s="20"/>
      <c r="B22" s="20"/>
      <c r="C22" s="198" t="s">
        <v>24</v>
      </c>
      <c r="D22" s="199"/>
      <c r="E22" s="21">
        <f>SUM(E13:E21)</f>
        <v>1137746</v>
      </c>
      <c r="F22" s="20"/>
    </row>
    <row r="23" spans="1:6" ht="23.25" thickTop="1" thickBot="1" x14ac:dyDescent="0.55000000000000004">
      <c r="A23" s="20"/>
      <c r="B23" s="20"/>
      <c r="C23" s="20"/>
      <c r="D23" s="20"/>
      <c r="E23" s="20"/>
      <c r="F23" s="20"/>
    </row>
    <row r="24" spans="1:6" ht="24" thickTop="1" x14ac:dyDescent="0.5">
      <c r="A24" s="243" t="s">
        <v>246</v>
      </c>
      <c r="B24" s="243"/>
      <c r="C24" s="243"/>
      <c r="D24" s="243"/>
      <c r="E24" s="243"/>
      <c r="F24" s="243"/>
    </row>
    <row r="25" spans="1:6" ht="24" x14ac:dyDescent="0.55000000000000004">
      <c r="A25" s="242" t="s">
        <v>247</v>
      </c>
      <c r="B25" s="242"/>
      <c r="C25" s="242"/>
      <c r="D25" s="242"/>
      <c r="E25" s="242"/>
      <c r="F25" s="242"/>
    </row>
    <row r="26" spans="1:6" ht="21.75" x14ac:dyDescent="0.5">
      <c r="A26" s="205" t="s">
        <v>248</v>
      </c>
      <c r="B26" s="205"/>
      <c r="C26" s="205"/>
      <c r="D26" s="205"/>
      <c r="E26" s="205"/>
      <c r="F26" s="205"/>
    </row>
    <row r="27" spans="1:6" ht="21.75" x14ac:dyDescent="0.5">
      <c r="A27" s="205" t="s">
        <v>249</v>
      </c>
      <c r="B27" s="205"/>
      <c r="C27" s="205"/>
      <c r="D27" s="205"/>
      <c r="E27" s="205"/>
      <c r="F27" s="205"/>
    </row>
    <row r="28" spans="1:6" ht="21.75" x14ac:dyDescent="0.5">
      <c r="A28" s="205" t="s">
        <v>250</v>
      </c>
      <c r="B28" s="205"/>
      <c r="C28" s="205"/>
      <c r="D28" s="205"/>
      <c r="E28" s="205"/>
      <c r="F28" s="205"/>
    </row>
    <row r="29" spans="1:6" ht="21.75" x14ac:dyDescent="0.5">
      <c r="A29" s="205" t="s">
        <v>251</v>
      </c>
      <c r="B29" s="205"/>
      <c r="C29" s="205"/>
      <c r="D29" s="205"/>
      <c r="E29" s="205"/>
      <c r="F29" s="205"/>
    </row>
    <row r="30" spans="1:6" ht="21.75" x14ac:dyDescent="0.5">
      <c r="A30" s="205" t="s">
        <v>250</v>
      </c>
      <c r="B30" s="205"/>
      <c r="C30" s="205"/>
      <c r="D30" s="205"/>
      <c r="E30" s="205"/>
      <c r="F30" s="205"/>
    </row>
    <row r="31" spans="1:6" ht="21.75" x14ac:dyDescent="0.5">
      <c r="A31" s="205" t="s">
        <v>252</v>
      </c>
      <c r="B31" s="205"/>
      <c r="C31" s="205"/>
      <c r="D31" s="205"/>
      <c r="E31" s="205"/>
      <c r="F31" s="205"/>
    </row>
    <row r="32" spans="1:6" ht="21.75" x14ac:dyDescent="0.5">
      <c r="A32" s="2"/>
      <c r="B32" s="2"/>
      <c r="C32" s="2"/>
      <c r="D32" s="2"/>
      <c r="E32" s="2"/>
      <c r="F32" s="2"/>
    </row>
    <row r="33" spans="1:6" ht="21.75" x14ac:dyDescent="0.5">
      <c r="A33" s="2"/>
      <c r="B33" s="2"/>
      <c r="C33" s="2"/>
      <c r="D33" s="2"/>
      <c r="E33" s="2"/>
      <c r="F33" s="2"/>
    </row>
    <row r="34" spans="1:6" ht="21.75" x14ac:dyDescent="0.5">
      <c r="A34" s="2"/>
      <c r="B34" s="2"/>
      <c r="C34" s="2"/>
      <c r="D34" s="2"/>
      <c r="E34" s="2"/>
      <c r="F34" s="2"/>
    </row>
    <row r="35" spans="1:6" ht="21.75" x14ac:dyDescent="0.5">
      <c r="A35" s="2"/>
      <c r="B35" s="2"/>
      <c r="C35" s="2"/>
      <c r="D35" s="2"/>
      <c r="E35" s="2"/>
      <c r="F35" s="2"/>
    </row>
    <row r="36" spans="1:6" ht="21.75" x14ac:dyDescent="0.5">
      <c r="A36" s="22"/>
      <c r="B36" s="23"/>
      <c r="C36" s="2"/>
      <c r="D36" s="2"/>
      <c r="E36" s="2"/>
      <c r="F36" s="2"/>
    </row>
  </sheetData>
  <mergeCells count="16">
    <mergeCell ref="A2:F2"/>
    <mergeCell ref="A11:A12"/>
    <mergeCell ref="B11:B12"/>
    <mergeCell ref="C11:C12"/>
    <mergeCell ref="D11:D12"/>
    <mergeCell ref="E11:E12"/>
    <mergeCell ref="F11:F12"/>
    <mergeCell ref="C22:D22"/>
    <mergeCell ref="A24:F24"/>
    <mergeCell ref="A25:F25"/>
    <mergeCell ref="A26:F26"/>
    <mergeCell ref="A27:F27"/>
    <mergeCell ref="A28:F28"/>
    <mergeCell ref="A29:F29"/>
    <mergeCell ref="A30:F30"/>
    <mergeCell ref="A31:F31"/>
  </mergeCells>
  <pageMargins left="0.25" right="0.25" top="0.75" bottom="0.75" header="0.3" footer="0.3"/>
  <pageSetup orientation="portrait" r:id="rId1"/>
  <headerFooter>
    <oddFooter>&amp;L&amp;"AngsanaUPC,ธรรมดา"&amp;12 หมายเหตุ : ปริมาณงานที่ปรากฏใน  BOQ. นี้ไม่สามารถนำไปใช้อ้างอิงในการก่อสร้างจริงได้ หากต้องการใช้  BOQ. นี้ให้ผู้เสนอราคากรอกรายละเอียด
                 ในการเสนอราคาจะต้องลบปริมาณวัสดุและราคาออกก่อน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topLeftCell="A22" zoomScaleNormal="100" workbookViewId="0">
      <selection activeCell="A24" sqref="A24:F31"/>
    </sheetView>
  </sheetViews>
  <sheetFormatPr defaultRowHeight="18" x14ac:dyDescent="0.25"/>
  <cols>
    <col min="1" max="1" width="7" style="135" customWidth="1"/>
    <col min="2" max="2" width="40.25" style="135" customWidth="1"/>
    <col min="3" max="6" width="11.25" style="135" customWidth="1"/>
    <col min="7" max="16384" width="9" style="52"/>
  </cols>
  <sheetData>
    <row r="1" spans="1:6" ht="21" x14ac:dyDescent="0.45">
      <c r="A1" s="129"/>
      <c r="B1" s="129"/>
      <c r="C1" s="129"/>
      <c r="D1" s="129"/>
      <c r="E1" s="129"/>
      <c r="F1" s="130" t="s">
        <v>243</v>
      </c>
    </row>
    <row r="2" spans="1:6" ht="21" x14ac:dyDescent="0.45">
      <c r="A2" s="204" t="s">
        <v>14</v>
      </c>
      <c r="B2" s="204"/>
      <c r="C2" s="204"/>
      <c r="D2" s="204"/>
      <c r="E2" s="204"/>
      <c r="F2" s="204"/>
    </row>
    <row r="3" spans="1:6" ht="21" x14ac:dyDescent="0.45">
      <c r="A3" s="131"/>
      <c r="B3" s="131"/>
      <c r="C3" s="131"/>
      <c r="D3" s="131"/>
      <c r="E3" s="131"/>
      <c r="F3" s="131"/>
    </row>
    <row r="4" spans="1:6" ht="21.75" x14ac:dyDescent="0.5">
      <c r="A4" s="7" t="str">
        <f>'ปร.4 (ก)'!$A$2</f>
        <v>ชื่อโครงการก่อสร้าง : โครงการปรับปรุงและก่อสร้างห้องเจาะเลือด</v>
      </c>
      <c r="B4" s="8"/>
      <c r="C4" s="8"/>
      <c r="D4" s="8"/>
      <c r="E4" s="8"/>
      <c r="F4" s="8"/>
    </row>
    <row r="5" spans="1:6" ht="21.75" x14ac:dyDescent="0.5">
      <c r="A5" s="8" t="str">
        <f>'ปร.4 (ก)'!$E$3</f>
        <v>แบบเลขที่ : 52/59</v>
      </c>
      <c r="B5" s="8"/>
      <c r="C5" s="8"/>
      <c r="D5" s="8"/>
      <c r="E5" s="8"/>
      <c r="F5" s="8"/>
    </row>
    <row r="6" spans="1:6" ht="21.75" x14ac:dyDescent="0.5">
      <c r="A6" s="7" t="str">
        <f>'ปร.4 (ก)'!$A$3</f>
        <v>สถานที่ก่อสร้าง : อาคารวิชิต ชั้น 1</v>
      </c>
      <c r="B6" s="8"/>
      <c r="C6" s="8"/>
      <c r="D6" s="8"/>
      <c r="E6" s="8"/>
      <c r="F6" s="8"/>
    </row>
    <row r="7" spans="1:6" ht="21.75" x14ac:dyDescent="0.5">
      <c r="A7" s="7" t="str">
        <f>'ปร.4 (ก)'!$A$4</f>
        <v>หน่วยงานเจ้าของโครงการ/งานก่อสร้าง : คณะกรรมการบริหารโรงพยาบาลสรรพสิทธิประสงค์</v>
      </c>
      <c r="B7" s="8"/>
      <c r="C7" s="8"/>
      <c r="D7" s="8"/>
      <c r="E7" s="8"/>
      <c r="F7" s="8"/>
    </row>
    <row r="8" spans="1:6" ht="21.75" x14ac:dyDescent="0.5">
      <c r="A8" s="7" t="s">
        <v>15</v>
      </c>
      <c r="B8" s="8"/>
      <c r="C8" s="8" t="s">
        <v>16</v>
      </c>
      <c r="D8" s="8"/>
      <c r="E8" s="8" t="s">
        <v>17</v>
      </c>
      <c r="F8" s="8"/>
    </row>
    <row r="9" spans="1:6" ht="21.75" x14ac:dyDescent="0.5">
      <c r="A9" s="7" t="str">
        <f>[1]ปร.4!$A$8</f>
        <v>คำนวณราคากลางโดย : นายชุติพนธ์  ขันตีสาย</v>
      </c>
      <c r="B9" s="8"/>
      <c r="C9" s="137" t="str">
        <f>'ปร.5 (ก)'!C9</f>
        <v>วันที่</v>
      </c>
      <c r="D9" s="138">
        <f>'ปร.5 (ก)'!D9</f>
        <v>20</v>
      </c>
      <c r="E9" s="137" t="str">
        <f>'ปร.5 (ก)'!E9</f>
        <v>ธันวาคม</v>
      </c>
      <c r="F9" s="138">
        <f>'ปร.5 (ก)'!F9</f>
        <v>2559</v>
      </c>
    </row>
    <row r="10" spans="1:6" ht="22.5" thickBot="1" x14ac:dyDescent="0.55000000000000004">
      <c r="A10" s="104" t="s">
        <v>18</v>
      </c>
      <c r="B10" s="104" t="s">
        <v>18</v>
      </c>
      <c r="C10" s="10" t="s">
        <v>18</v>
      </c>
      <c r="D10" s="104" t="s">
        <v>18</v>
      </c>
      <c r="E10" s="10" t="s">
        <v>18</v>
      </c>
      <c r="F10" s="104" t="s">
        <v>7</v>
      </c>
    </row>
    <row r="11" spans="1:6" ht="17.25" thickTop="1" x14ac:dyDescent="0.25">
      <c r="A11" s="201" t="s">
        <v>0</v>
      </c>
      <c r="B11" s="201" t="s">
        <v>1</v>
      </c>
      <c r="C11" s="201" t="s">
        <v>19</v>
      </c>
      <c r="D11" s="201" t="s">
        <v>9</v>
      </c>
      <c r="E11" s="201" t="s">
        <v>20</v>
      </c>
      <c r="F11" s="201" t="s">
        <v>5</v>
      </c>
    </row>
    <row r="12" spans="1:6" ht="17.25" thickBot="1" x14ac:dyDescent="0.3">
      <c r="A12" s="202"/>
      <c r="B12" s="202"/>
      <c r="C12" s="203"/>
      <c r="D12" s="202"/>
      <c r="E12" s="203"/>
      <c r="F12" s="202"/>
    </row>
    <row r="13" spans="1:6" ht="22.5" thickTop="1" x14ac:dyDescent="0.5">
      <c r="A13" s="11">
        <v>1</v>
      </c>
      <c r="B13" s="12" t="s">
        <v>234</v>
      </c>
      <c r="C13" s="13">
        <f>'ปร.4 (ข)'!$F$17</f>
        <v>735571</v>
      </c>
      <c r="D13" s="13">
        <v>0</v>
      </c>
      <c r="E13" s="13">
        <f t="shared" ref="E13:E14" si="0">SUM(C13:D13)</f>
        <v>735571</v>
      </c>
      <c r="F13" s="14" t="s">
        <v>18</v>
      </c>
    </row>
    <row r="14" spans="1:6" ht="21.75" x14ac:dyDescent="0.5">
      <c r="A14" s="11">
        <v>2</v>
      </c>
      <c r="B14" s="12" t="s">
        <v>48</v>
      </c>
      <c r="C14" s="13">
        <f>'ปร.4 (ข)'!$F$25</f>
        <v>49240</v>
      </c>
      <c r="D14" s="13">
        <v>0</v>
      </c>
      <c r="E14" s="13">
        <f t="shared" si="0"/>
        <v>49240</v>
      </c>
      <c r="F14" s="14"/>
    </row>
    <row r="15" spans="1:6" ht="21.75" x14ac:dyDescent="0.5">
      <c r="A15" s="11"/>
      <c r="B15" s="12"/>
      <c r="C15" s="13"/>
      <c r="D15" s="13"/>
      <c r="E15" s="13"/>
      <c r="F15" s="14"/>
    </row>
    <row r="16" spans="1:6" ht="21.75" x14ac:dyDescent="0.5">
      <c r="A16" s="11"/>
      <c r="B16" s="12"/>
      <c r="C16" s="13"/>
      <c r="D16" s="13"/>
      <c r="E16" s="13"/>
      <c r="F16" s="14"/>
    </row>
    <row r="17" spans="1:6" ht="21.75" x14ac:dyDescent="0.5">
      <c r="A17" s="11"/>
      <c r="B17" s="12"/>
      <c r="C17" s="13"/>
      <c r="D17" s="13"/>
      <c r="E17" s="13"/>
      <c r="F17" s="14"/>
    </row>
    <row r="18" spans="1:6" ht="21.75" x14ac:dyDescent="0.5">
      <c r="A18" s="15"/>
      <c r="B18" s="12"/>
      <c r="C18" s="107"/>
      <c r="D18" s="107"/>
      <c r="E18" s="107"/>
      <c r="F18" s="14"/>
    </row>
    <row r="19" spans="1:6" ht="21.75" x14ac:dyDescent="0.5">
      <c r="A19" s="15"/>
      <c r="B19" s="16"/>
      <c r="C19" s="119"/>
      <c r="D19" s="107"/>
      <c r="E19" s="107"/>
      <c r="F19" s="14"/>
    </row>
    <row r="20" spans="1:6" ht="21.75" x14ac:dyDescent="0.5">
      <c r="A20" s="14"/>
      <c r="B20" s="132"/>
      <c r="C20" s="120"/>
      <c r="D20" s="107"/>
      <c r="E20" s="107"/>
      <c r="F20" s="14"/>
    </row>
    <row r="21" spans="1:6" ht="22.5" thickBot="1" x14ac:dyDescent="0.55000000000000004">
      <c r="A21" s="17"/>
      <c r="B21" s="133"/>
      <c r="C21" s="19"/>
      <c r="D21" s="17"/>
      <c r="E21" s="17"/>
      <c r="F21" s="17"/>
    </row>
    <row r="22" spans="1:6" ht="23.25" thickTop="1" thickBot="1" x14ac:dyDescent="0.55000000000000004">
      <c r="A22" s="20"/>
      <c r="B22" s="20"/>
      <c r="C22" s="198" t="s">
        <v>24</v>
      </c>
      <c r="D22" s="199"/>
      <c r="E22" s="21">
        <f>SUM(E13:E21)</f>
        <v>784811</v>
      </c>
      <c r="F22" s="20"/>
    </row>
    <row r="23" spans="1:6" ht="23.25" thickTop="1" thickBot="1" x14ac:dyDescent="0.55000000000000004">
      <c r="A23" s="20"/>
      <c r="B23" s="20"/>
      <c r="C23" s="20"/>
      <c r="D23" s="20"/>
      <c r="E23" s="20"/>
      <c r="F23" s="20"/>
    </row>
    <row r="24" spans="1:6" ht="24" thickTop="1" x14ac:dyDescent="0.5">
      <c r="A24" s="243" t="s">
        <v>246</v>
      </c>
      <c r="B24" s="243"/>
      <c r="C24" s="243"/>
      <c r="D24" s="243"/>
      <c r="E24" s="243"/>
      <c r="F24" s="243"/>
    </row>
    <row r="25" spans="1:6" ht="24" x14ac:dyDescent="0.55000000000000004">
      <c r="A25" s="242" t="s">
        <v>247</v>
      </c>
      <c r="B25" s="242"/>
      <c r="C25" s="242"/>
      <c r="D25" s="242"/>
      <c r="E25" s="242"/>
      <c r="F25" s="242"/>
    </row>
    <row r="26" spans="1:6" ht="21.75" x14ac:dyDescent="0.5">
      <c r="A26" s="205" t="s">
        <v>248</v>
      </c>
      <c r="B26" s="205"/>
      <c r="C26" s="205"/>
      <c r="D26" s="205"/>
      <c r="E26" s="205"/>
      <c r="F26" s="205"/>
    </row>
    <row r="27" spans="1:6" ht="21.75" x14ac:dyDescent="0.5">
      <c r="A27" s="205" t="s">
        <v>249</v>
      </c>
      <c r="B27" s="205"/>
      <c r="C27" s="205"/>
      <c r="D27" s="205"/>
      <c r="E27" s="205"/>
      <c r="F27" s="205"/>
    </row>
    <row r="28" spans="1:6" ht="21.75" x14ac:dyDescent="0.5">
      <c r="A28" s="205" t="s">
        <v>250</v>
      </c>
      <c r="B28" s="205"/>
      <c r="C28" s="205"/>
      <c r="D28" s="205"/>
      <c r="E28" s="205"/>
      <c r="F28" s="205"/>
    </row>
    <row r="29" spans="1:6" ht="21.75" x14ac:dyDescent="0.5">
      <c r="A29" s="205" t="s">
        <v>251</v>
      </c>
      <c r="B29" s="205"/>
      <c r="C29" s="205"/>
      <c r="D29" s="205"/>
      <c r="E29" s="205"/>
      <c r="F29" s="205"/>
    </row>
    <row r="30" spans="1:6" ht="21.75" x14ac:dyDescent="0.5">
      <c r="A30" s="205" t="s">
        <v>250</v>
      </c>
      <c r="B30" s="205"/>
      <c r="C30" s="205"/>
      <c r="D30" s="205"/>
      <c r="E30" s="205"/>
      <c r="F30" s="205"/>
    </row>
    <row r="31" spans="1:6" ht="21.75" x14ac:dyDescent="0.5">
      <c r="A31" s="205" t="s">
        <v>252</v>
      </c>
      <c r="B31" s="205"/>
      <c r="C31" s="205"/>
      <c r="D31" s="205"/>
      <c r="E31" s="205"/>
      <c r="F31" s="205"/>
    </row>
    <row r="32" spans="1:6" ht="21.75" x14ac:dyDescent="0.5">
      <c r="A32" s="2"/>
      <c r="B32" s="2"/>
      <c r="C32" s="2"/>
      <c r="D32" s="2"/>
      <c r="E32" s="2"/>
      <c r="F32" s="2"/>
    </row>
    <row r="33" spans="1:6" ht="21.75" x14ac:dyDescent="0.5">
      <c r="A33" s="2"/>
      <c r="B33" s="2"/>
      <c r="C33" s="2"/>
      <c r="D33" s="2"/>
      <c r="E33" s="2"/>
      <c r="F33" s="2"/>
    </row>
    <row r="34" spans="1:6" ht="21.75" x14ac:dyDescent="0.5">
      <c r="A34" s="2"/>
      <c r="B34" s="2"/>
      <c r="C34" s="2"/>
      <c r="D34" s="2"/>
      <c r="E34" s="2"/>
      <c r="F34" s="2"/>
    </row>
    <row r="35" spans="1:6" ht="21.75" x14ac:dyDescent="0.5">
      <c r="A35" s="2"/>
      <c r="B35" s="2"/>
      <c r="C35" s="2"/>
      <c r="D35" s="2"/>
      <c r="E35" s="2"/>
      <c r="F35" s="2"/>
    </row>
    <row r="36" spans="1:6" ht="21.75" x14ac:dyDescent="0.5">
      <c r="A36" s="129"/>
      <c r="B36" s="134"/>
      <c r="C36" s="2"/>
      <c r="D36" s="2"/>
      <c r="E36" s="2"/>
      <c r="F36" s="2"/>
    </row>
  </sheetData>
  <mergeCells count="16">
    <mergeCell ref="A2:F2"/>
    <mergeCell ref="A11:A12"/>
    <mergeCell ref="B11:B12"/>
    <mergeCell ref="C11:C12"/>
    <mergeCell ref="D11:D12"/>
    <mergeCell ref="E11:E12"/>
    <mergeCell ref="F11:F12"/>
    <mergeCell ref="C22:D22"/>
    <mergeCell ref="A24:F24"/>
    <mergeCell ref="A25:F25"/>
    <mergeCell ref="A26:F26"/>
    <mergeCell ref="A27:F27"/>
    <mergeCell ref="A28:F28"/>
    <mergeCell ref="A29:F29"/>
    <mergeCell ref="A30:F30"/>
    <mergeCell ref="A31:F31"/>
  </mergeCells>
  <pageMargins left="0.25" right="0.25" top="0.75" bottom="0.75" header="0.3" footer="0.3"/>
  <pageSetup orientation="portrait" r:id="rId1"/>
  <headerFooter>
    <oddFooter>&amp;L&amp;"AngsanaUPC,ธรรมดา"&amp;12 หมายเหตุ : ปริมาณงานที่ปรากฏใน  BOQ. นี้ไม่สามารถนำไปใช้อ้างอิงในการก่อสร้างจริงได้ หากต้องการใช้  BOQ. นี้ให้ผู้เสนอราคากรอกรายละเอียด
                 ในการเสนอราคาจะต้องลบปริมาณวัสดุและราคาออกก่อน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zoomScaleNormal="100" workbookViewId="0">
      <selection activeCell="H29" sqref="H29"/>
    </sheetView>
  </sheetViews>
  <sheetFormatPr defaultRowHeight="14.25" x14ac:dyDescent="0.2"/>
  <cols>
    <col min="1" max="1" width="9" customWidth="1"/>
    <col min="2" max="2" width="19.75" customWidth="1"/>
    <col min="3" max="3" width="10.25" customWidth="1"/>
    <col min="4" max="4" width="12" customWidth="1"/>
    <col min="5" max="5" width="16.75" customWidth="1"/>
    <col min="6" max="6" width="13.375" customWidth="1"/>
  </cols>
  <sheetData>
    <row r="1" spans="1:6" ht="22.5" x14ac:dyDescent="0.5">
      <c r="A1" s="20"/>
      <c r="B1" s="20"/>
      <c r="C1" s="20"/>
      <c r="D1" s="24" t="s">
        <v>25</v>
      </c>
      <c r="E1" s="25" t="s">
        <v>26</v>
      </c>
      <c r="F1" s="172" t="s">
        <v>27</v>
      </c>
    </row>
    <row r="2" spans="1:6" ht="24.75" x14ac:dyDescent="0.5">
      <c r="A2" s="240" t="s">
        <v>28</v>
      </c>
      <c r="B2" s="240"/>
      <c r="C2" s="240"/>
      <c r="D2" s="240"/>
      <c r="E2" s="240"/>
      <c r="F2" s="240"/>
    </row>
    <row r="3" spans="1:6" ht="21.75" x14ac:dyDescent="0.5">
      <c r="A3" s="241" t="str">
        <f>'ปร.4 (ก)'!$A$2</f>
        <v>ชื่อโครงการก่อสร้าง : โครงการปรับปรุงและก่อสร้างห้องเจาะเลือด</v>
      </c>
      <c r="B3" s="241"/>
      <c r="C3" s="241"/>
      <c r="D3" s="241"/>
      <c r="E3" s="241"/>
      <c r="F3" s="241"/>
    </row>
    <row r="4" spans="1:6" ht="21.75" x14ac:dyDescent="0.5">
      <c r="A4" s="241" t="str">
        <f>'ปร.4 (ก)'!$E$3</f>
        <v>แบบเลขที่ : 52/59</v>
      </c>
      <c r="B4" s="241"/>
      <c r="C4" s="241"/>
      <c r="D4" s="241"/>
      <c r="E4" s="241"/>
      <c r="F4" s="241"/>
    </row>
    <row r="5" spans="1:6" ht="21.75" x14ac:dyDescent="0.5">
      <c r="A5" s="239" t="str">
        <f>'ปร.4 (ก)'!$A$3</f>
        <v>สถานที่ก่อสร้าง : อาคารวิชิต ชั้น 1</v>
      </c>
      <c r="B5" s="239"/>
      <c r="C5" s="239"/>
      <c r="D5" s="239"/>
      <c r="E5" s="239"/>
      <c r="F5" s="239"/>
    </row>
    <row r="6" spans="1:6" ht="21.75" x14ac:dyDescent="0.5">
      <c r="A6" s="239" t="str">
        <f>'ปร.4 (ก)'!$A$4</f>
        <v>หน่วยงานเจ้าของโครงการ/งานก่อสร้าง : คณะกรรมการบริหารโรงพยาบาลสรรพสิทธิประสงค์</v>
      </c>
      <c r="B6" s="239"/>
      <c r="C6" s="239"/>
      <c r="D6" s="239"/>
      <c r="E6" s="239"/>
      <c r="F6" s="239"/>
    </row>
    <row r="7" spans="1:6" ht="21.75" x14ac:dyDescent="0.5">
      <c r="A7" s="26" t="s">
        <v>29</v>
      </c>
      <c r="B7" s="26"/>
      <c r="C7" s="26"/>
      <c r="D7" s="27"/>
      <c r="E7" s="26" t="s">
        <v>30</v>
      </c>
      <c r="F7" s="26" t="s">
        <v>31</v>
      </c>
    </row>
    <row r="8" spans="1:6" ht="21.75" x14ac:dyDescent="0.5">
      <c r="A8" s="26" t="s">
        <v>37</v>
      </c>
      <c r="B8" s="26"/>
      <c r="C8" s="26"/>
      <c r="D8" s="136">
        <f>'ปร.4 (ก)'!G5</f>
        <v>20</v>
      </c>
      <c r="E8" s="139" t="str">
        <f>'ปร.4 (ก)'!H5</f>
        <v>ธันวาคม</v>
      </c>
      <c r="F8" s="140">
        <f>'ปร.4 (ก)'!I5</f>
        <v>2559</v>
      </c>
    </row>
    <row r="9" spans="1:6" ht="21.75" x14ac:dyDescent="0.5">
      <c r="A9" s="173" t="s">
        <v>244</v>
      </c>
      <c r="B9" s="28"/>
      <c r="C9" s="28"/>
      <c r="D9" s="28"/>
      <c r="E9" s="28"/>
      <c r="F9" s="29"/>
    </row>
    <row r="10" spans="1:6" ht="22.5" thickBot="1" x14ac:dyDescent="0.55000000000000004">
      <c r="A10" s="173"/>
      <c r="B10" s="173" t="s">
        <v>245</v>
      </c>
      <c r="C10" s="28"/>
      <c r="D10" s="28"/>
      <c r="E10" s="28"/>
      <c r="F10" s="29"/>
    </row>
    <row r="11" spans="1:6" ht="21.75" customHeight="1" thickTop="1" x14ac:dyDescent="0.2">
      <c r="A11" s="206" t="s">
        <v>0</v>
      </c>
      <c r="B11" s="221" t="s">
        <v>1</v>
      </c>
      <c r="C11" s="222"/>
      <c r="D11" s="223"/>
      <c r="E11" s="206" t="s">
        <v>20</v>
      </c>
      <c r="F11" s="206" t="s">
        <v>5</v>
      </c>
    </row>
    <row r="12" spans="1:6" ht="15" thickBot="1" x14ac:dyDescent="0.25">
      <c r="A12" s="207"/>
      <c r="B12" s="224"/>
      <c r="C12" s="225"/>
      <c r="D12" s="226"/>
      <c r="E12" s="208"/>
      <c r="F12" s="207"/>
    </row>
    <row r="13" spans="1:6" ht="22.5" thickTop="1" x14ac:dyDescent="0.5">
      <c r="A13" s="30">
        <v>1</v>
      </c>
      <c r="B13" s="230" t="s">
        <v>32</v>
      </c>
      <c r="C13" s="231"/>
      <c r="D13" s="232"/>
      <c r="E13" s="30">
        <f>'ปร.5 (ก)'!$E$22</f>
        <v>1137746</v>
      </c>
      <c r="F13" s="30"/>
    </row>
    <row r="14" spans="1:6" ht="21.75" x14ac:dyDescent="0.5">
      <c r="A14" s="30"/>
      <c r="B14" s="233" t="s">
        <v>238</v>
      </c>
      <c r="C14" s="234"/>
      <c r="D14" s="235"/>
      <c r="E14" s="30">
        <f>E13*0.305</f>
        <v>347012.52999999997</v>
      </c>
      <c r="F14" s="30"/>
    </row>
    <row r="15" spans="1:6" ht="21.75" x14ac:dyDescent="0.5">
      <c r="A15" s="30">
        <v>2</v>
      </c>
      <c r="B15" s="233" t="s">
        <v>33</v>
      </c>
      <c r="C15" s="234"/>
      <c r="D15" s="235"/>
      <c r="E15" s="30">
        <f>'ปร.5 (ข)'!$E$22</f>
        <v>784811</v>
      </c>
      <c r="F15" s="30"/>
    </row>
    <row r="16" spans="1:6" ht="21.75" x14ac:dyDescent="0.5">
      <c r="A16" s="30"/>
      <c r="B16" s="233" t="s">
        <v>34</v>
      </c>
      <c r="C16" s="234"/>
      <c r="D16" s="235"/>
      <c r="E16" s="30">
        <f>E15*7/100</f>
        <v>54936.77</v>
      </c>
      <c r="F16" s="30"/>
    </row>
    <row r="17" spans="1:6" ht="21.75" x14ac:dyDescent="0.5">
      <c r="A17" s="30"/>
      <c r="B17" s="236"/>
      <c r="C17" s="237"/>
      <c r="D17" s="238"/>
      <c r="E17" s="30" t="s">
        <v>18</v>
      </c>
      <c r="F17" s="30"/>
    </row>
    <row r="18" spans="1:6" ht="19.7" customHeight="1" x14ac:dyDescent="0.5">
      <c r="A18" s="30" t="s">
        <v>18</v>
      </c>
      <c r="B18" s="227" t="s">
        <v>39</v>
      </c>
      <c r="C18" s="228"/>
      <c r="D18" s="229"/>
      <c r="E18" s="30" t="s">
        <v>18</v>
      </c>
      <c r="F18" s="30"/>
    </row>
    <row r="19" spans="1:6" ht="19.7" customHeight="1" x14ac:dyDescent="0.5">
      <c r="A19" s="30" t="s">
        <v>18</v>
      </c>
      <c r="B19" s="39" t="s">
        <v>40</v>
      </c>
      <c r="C19" s="40"/>
      <c r="D19" s="41" t="s">
        <v>44</v>
      </c>
      <c r="E19" s="30" t="s">
        <v>18</v>
      </c>
      <c r="F19" s="30"/>
    </row>
    <row r="20" spans="1:6" ht="19.7" customHeight="1" x14ac:dyDescent="0.5">
      <c r="A20" s="30"/>
      <c r="B20" s="42" t="s">
        <v>41</v>
      </c>
      <c r="C20" s="43"/>
      <c r="D20" s="41" t="s">
        <v>44</v>
      </c>
      <c r="E20" s="30" t="s">
        <v>18</v>
      </c>
      <c r="F20" s="30"/>
    </row>
    <row r="21" spans="1:6" ht="19.7" customHeight="1" x14ac:dyDescent="0.5">
      <c r="A21" s="30"/>
      <c r="B21" s="44" t="s">
        <v>42</v>
      </c>
      <c r="C21" s="43"/>
      <c r="D21" s="41" t="s">
        <v>44</v>
      </c>
      <c r="E21" s="30" t="s">
        <v>18</v>
      </c>
      <c r="F21" s="30"/>
    </row>
    <row r="22" spans="1:6" ht="19.7" customHeight="1" thickBot="1" x14ac:dyDescent="0.55000000000000004">
      <c r="A22" s="31"/>
      <c r="B22" s="45" t="s">
        <v>43</v>
      </c>
      <c r="C22" s="46"/>
      <c r="D22" s="41" t="s">
        <v>44</v>
      </c>
      <c r="E22" s="31" t="s">
        <v>18</v>
      </c>
      <c r="F22" s="31"/>
    </row>
    <row r="23" spans="1:6" ht="21.75" thickTop="1" x14ac:dyDescent="0.45">
      <c r="A23" s="209" t="s">
        <v>35</v>
      </c>
      <c r="B23" s="212" t="s">
        <v>36</v>
      </c>
      <c r="C23" s="213"/>
      <c r="D23" s="214"/>
      <c r="E23" s="32">
        <f>SUM(E13:E22)</f>
        <v>2324506.3000000003</v>
      </c>
      <c r="F23" s="33"/>
    </row>
    <row r="24" spans="1:6" ht="21.75" thickBot="1" x14ac:dyDescent="0.5">
      <c r="A24" s="210"/>
      <c r="B24" s="215" t="s">
        <v>38</v>
      </c>
      <c r="C24" s="216"/>
      <c r="D24" s="217"/>
      <c r="E24" s="34">
        <v>2324500</v>
      </c>
      <c r="F24" s="35"/>
    </row>
    <row r="25" spans="1:6" ht="22.5" thickTop="1" thickBot="1" x14ac:dyDescent="0.25">
      <c r="A25" s="211"/>
      <c r="B25" s="218" t="str">
        <f>CONCATENATE("ราคากลาง                (",BAHTTEXT(E24),")")</f>
        <v>ราคากลาง                (สองล้านสามแสนสองหมื่นสี่พันห้าร้อยบาทถ้วน)</v>
      </c>
      <c r="C25" s="219"/>
      <c r="D25" s="219"/>
      <c r="E25" s="219"/>
      <c r="F25" s="220"/>
    </row>
    <row r="26" spans="1:6" ht="23.25" customHeight="1" thickTop="1" x14ac:dyDescent="0.5">
      <c r="A26" s="243" t="s">
        <v>246</v>
      </c>
      <c r="B26" s="243"/>
      <c r="C26" s="243"/>
      <c r="D26" s="243"/>
      <c r="E26" s="243"/>
      <c r="F26" s="243"/>
    </row>
    <row r="27" spans="1:6" ht="24" x14ac:dyDescent="0.55000000000000004">
      <c r="A27" s="242" t="s">
        <v>247</v>
      </c>
      <c r="B27" s="242"/>
      <c r="C27" s="242"/>
      <c r="D27" s="242"/>
      <c r="E27" s="242"/>
      <c r="F27" s="242"/>
    </row>
    <row r="28" spans="1:6" ht="21.75" x14ac:dyDescent="0.5">
      <c r="A28" s="205" t="s">
        <v>248</v>
      </c>
      <c r="B28" s="205"/>
      <c r="C28" s="205"/>
      <c r="D28" s="205"/>
      <c r="E28" s="205"/>
      <c r="F28" s="205"/>
    </row>
    <row r="29" spans="1:6" ht="21.75" x14ac:dyDescent="0.5">
      <c r="A29" s="205" t="s">
        <v>249</v>
      </c>
      <c r="B29" s="205"/>
      <c r="C29" s="205"/>
      <c r="D29" s="205"/>
      <c r="E29" s="205"/>
      <c r="F29" s="205"/>
    </row>
    <row r="30" spans="1:6" ht="21.75" x14ac:dyDescent="0.5">
      <c r="A30" s="205" t="s">
        <v>250</v>
      </c>
      <c r="B30" s="205"/>
      <c r="C30" s="205"/>
      <c r="D30" s="205"/>
      <c r="E30" s="205"/>
      <c r="F30" s="205"/>
    </row>
    <row r="31" spans="1:6" ht="21.75" x14ac:dyDescent="0.5">
      <c r="A31" s="205" t="s">
        <v>251</v>
      </c>
      <c r="B31" s="205"/>
      <c r="C31" s="205"/>
      <c r="D31" s="205"/>
      <c r="E31" s="205"/>
      <c r="F31" s="205"/>
    </row>
    <row r="32" spans="1:6" ht="21.75" x14ac:dyDescent="0.5">
      <c r="A32" s="205" t="s">
        <v>250</v>
      </c>
      <c r="B32" s="205"/>
      <c r="C32" s="205"/>
      <c r="D32" s="205"/>
      <c r="E32" s="205"/>
      <c r="F32" s="205"/>
    </row>
    <row r="33" spans="1:6" ht="21.75" x14ac:dyDescent="0.5">
      <c r="A33" s="205" t="s">
        <v>252</v>
      </c>
      <c r="B33" s="205"/>
      <c r="C33" s="205"/>
      <c r="D33" s="205"/>
      <c r="E33" s="205"/>
      <c r="F33" s="205"/>
    </row>
  </sheetData>
  <mergeCells count="27">
    <mergeCell ref="A26:F26"/>
    <mergeCell ref="A27:F27"/>
    <mergeCell ref="A28:F28"/>
    <mergeCell ref="A29:F29"/>
    <mergeCell ref="A30:F30"/>
    <mergeCell ref="A6:F6"/>
    <mergeCell ref="A2:F2"/>
    <mergeCell ref="A3:F3"/>
    <mergeCell ref="A4:F4"/>
    <mergeCell ref="A5:F5"/>
    <mergeCell ref="A11:A12"/>
    <mergeCell ref="E11:E12"/>
    <mergeCell ref="F11:F12"/>
    <mergeCell ref="A23:A25"/>
    <mergeCell ref="B23:D23"/>
    <mergeCell ref="B24:D24"/>
    <mergeCell ref="B25:F25"/>
    <mergeCell ref="B11:D12"/>
    <mergeCell ref="B18:D18"/>
    <mergeCell ref="B13:D13"/>
    <mergeCell ref="B14:D14"/>
    <mergeCell ref="B15:D15"/>
    <mergeCell ref="B16:D16"/>
    <mergeCell ref="B17:D17"/>
    <mergeCell ref="A31:F31"/>
    <mergeCell ref="A32:F32"/>
    <mergeCell ref="A33:F33"/>
  </mergeCells>
  <pageMargins left="0.70866141732283472" right="0.59055118110236227" top="0.39370078740157483" bottom="0.59055118110236227" header="0.31496062992125984" footer="0.31496062992125984"/>
  <pageSetup orientation="portrait" r:id="rId1"/>
  <headerFooter>
    <oddFooter>&amp;L&amp;"AngsanaUPC,ธรรมดา"&amp;12 หมายเหตุ : ปริมาณงานที่ปรากฏใน  BOQ. นี้ไม่สามารถนำไปใช้อ้างอิงในการก่อสร้างจริงได้ หากต้องการใช้  BOQ. นี้ให้ผู้เสนอราคากรอกรายละเอียด
                 ในการเสนอราคาจะต้องลบปริมาณวัสดุและราคาออกก่อน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ปร.4 (ก)</vt:lpstr>
      <vt:lpstr>ปร.4 (ข)</vt:lpstr>
      <vt:lpstr>ปร.5 (ก)</vt:lpstr>
      <vt:lpstr>ปร.5 (ข)</vt:lpstr>
      <vt:lpstr>ปร.6</vt:lpstr>
      <vt:lpstr>'ปร.4 (ก)'!Print_Area</vt:lpstr>
      <vt:lpstr>'ปร.4 (ข)'!Print_Area</vt:lpstr>
      <vt:lpstr>'ปร.4 (ก)'!Print_Titles</vt:lpstr>
      <vt:lpstr>'ปร.4 (ข)'!Print_Titles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STROKEU</dc:creator>
  <cp:lastModifiedBy>ADMIN</cp:lastModifiedBy>
  <cp:lastPrinted>2017-03-06T07:01:36Z</cp:lastPrinted>
  <dcterms:created xsi:type="dcterms:W3CDTF">2016-08-05T05:21:08Z</dcterms:created>
  <dcterms:modified xsi:type="dcterms:W3CDTF">2017-03-06T07:05:24Z</dcterms:modified>
</cp:coreProperties>
</file>